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esktop\"/>
    </mc:Choice>
  </mc:AlternateContent>
  <bookViews>
    <workbookView xWindow="0" yWindow="0" windowWidth="21943" windowHeight="6583" tabRatio="599"/>
  </bookViews>
  <sheets>
    <sheet name="Doplň. ukaz. 3_2022" sheetId="4" r:id="rId1"/>
    <sheet name="Město_výdaje " sheetId="3" r:id="rId2"/>
    <sheet name="Město_příjmy" sheetId="2" r:id="rId3"/>
    <sheet name="§ 6409 5901_Rezerva 2022_OEK" sheetId="5" r:id="rId4"/>
    <sheet name="Položka 8115 - Financování" sheetId="6" r:id="rId5"/>
    <sheet name="Městské muzeum" sheetId="8" r:id="rId6"/>
    <sheet name="Mětská knihovna" sheetId="9" r:id="rId7"/>
    <sheet name="PO Tereza" sheetId="10" r:id="rId8"/>
    <sheet name="Domov seniorů" sheetId="11" r:id="rId9"/>
    <sheet name="MŠ Břetislavova" sheetId="12" r:id="rId10"/>
    <sheet name="MŠ Hřbitovní" sheetId="13" r:id="rId11"/>
    <sheet name="MŠ Na Valtické" sheetId="14" r:id="rId12"/>
    <sheet name="MŠ U Splavu" sheetId="15" r:id="rId13"/>
    <sheet name="MŠ Okružní" sheetId="16" r:id="rId14"/>
    <sheet name="MŠ Osvobození" sheetId="17" r:id="rId15"/>
    <sheet name="ZŠ Komenského" sheetId="18" r:id="rId16"/>
    <sheet name="ZŠ a MŠ Kpt. Nálepky" sheetId="19" r:id="rId17"/>
    <sheet name="ZŠ a MŠ Kupkova" sheetId="20" r:id="rId18"/>
    <sheet name="ZŠ Na Valtické" sheetId="21" r:id="rId19"/>
    <sheet name="ZŠ Slovácká" sheetId="22" r:id="rId20"/>
    <sheet name="ZŠ Jana Noháče" sheetId="23" r:id="rId21"/>
    <sheet name="ZUŠ Křížkovského" sheetId="24" r:id="rId22"/>
  </sheets>
  <calcPr calcId="152511"/>
  <fileRecoveryPr autoRecover="0"/>
</workbook>
</file>

<file path=xl/calcChain.xml><?xml version="1.0" encoding="utf-8"?>
<calcChain xmlns="http://schemas.openxmlformats.org/spreadsheetml/2006/main">
  <c r="O45" i="24" l="1"/>
  <c r="N45" i="24"/>
  <c r="G45" i="24"/>
  <c r="F45" i="24"/>
  <c r="E45" i="24"/>
  <c r="O43" i="24"/>
  <c r="O46" i="24" s="1"/>
  <c r="O47" i="24" s="1"/>
  <c r="N43" i="24"/>
  <c r="N46" i="24" s="1"/>
  <c r="N47" i="24" s="1"/>
  <c r="M43" i="24"/>
  <c r="M45" i="24" s="1"/>
  <c r="I43" i="24"/>
  <c r="I46" i="24" s="1"/>
  <c r="I47" i="24" s="1"/>
  <c r="H43" i="24"/>
  <c r="H46" i="24" s="1"/>
  <c r="H47" i="24" s="1"/>
  <c r="G43" i="24"/>
  <c r="G46" i="24" s="1"/>
  <c r="G47" i="24" s="1"/>
  <c r="F43" i="24"/>
  <c r="F46" i="24" s="1"/>
  <c r="E43" i="24"/>
  <c r="E46" i="24" s="1"/>
  <c r="E47" i="24" s="1"/>
  <c r="D43" i="24"/>
  <c r="D45" i="24" s="1"/>
  <c r="C43" i="24"/>
  <c r="C45" i="24" s="1"/>
  <c r="J42" i="24"/>
  <c r="K42" i="24" s="1"/>
  <c r="J41" i="24"/>
  <c r="K41" i="24" s="1"/>
  <c r="J40" i="24"/>
  <c r="K40" i="24" s="1"/>
  <c r="J39" i="24"/>
  <c r="K39" i="24" s="1"/>
  <c r="J38" i="24"/>
  <c r="K38" i="24" s="1"/>
  <c r="O37" i="24"/>
  <c r="N37" i="24"/>
  <c r="M37" i="24"/>
  <c r="I37" i="24"/>
  <c r="H37" i="24"/>
  <c r="G37" i="24"/>
  <c r="F37" i="24"/>
  <c r="J37" i="24" s="1"/>
  <c r="K37" i="24" s="1"/>
  <c r="E37" i="24"/>
  <c r="D37" i="24"/>
  <c r="C37" i="24"/>
  <c r="J36" i="24"/>
  <c r="K36" i="24" s="1"/>
  <c r="J35" i="24"/>
  <c r="K35" i="24" s="1"/>
  <c r="J34" i="24"/>
  <c r="K34" i="24" s="1"/>
  <c r="J33" i="24"/>
  <c r="K33" i="24" s="1"/>
  <c r="J32" i="24"/>
  <c r="K32" i="24" s="1"/>
  <c r="J31" i="24"/>
  <c r="K31" i="24" s="1"/>
  <c r="J30" i="24"/>
  <c r="K30" i="24" s="1"/>
  <c r="J29" i="24"/>
  <c r="K29" i="24" s="1"/>
  <c r="J28" i="24"/>
  <c r="K28" i="24" s="1"/>
  <c r="J27" i="24"/>
  <c r="K27" i="24" s="1"/>
  <c r="J26" i="24"/>
  <c r="K26" i="24" s="1"/>
  <c r="J25" i="24"/>
  <c r="K25" i="24" s="1"/>
  <c r="J24" i="24"/>
  <c r="K24" i="24" s="1"/>
  <c r="O18" i="24"/>
  <c r="N18" i="24"/>
  <c r="M18" i="24"/>
  <c r="I18" i="24"/>
  <c r="H18" i="24"/>
  <c r="G18" i="24"/>
  <c r="F18" i="24"/>
  <c r="C18" i="24"/>
  <c r="J46" i="24" l="1"/>
  <c r="K46" i="24" s="1"/>
  <c r="F47" i="24"/>
  <c r="J47" i="24" s="1"/>
  <c r="K47" i="24" s="1"/>
  <c r="C46" i="24"/>
  <c r="C47" i="24" s="1"/>
  <c r="H45" i="24"/>
  <c r="J45" i="24" s="1"/>
  <c r="K45" i="24" s="1"/>
  <c r="D46" i="24"/>
  <c r="D47" i="24" s="1"/>
  <c r="M46" i="24"/>
  <c r="M47" i="24" s="1"/>
  <c r="J43" i="24"/>
  <c r="K43" i="24" s="1"/>
  <c r="I45" i="24"/>
  <c r="M43" i="23" l="1"/>
  <c r="D43" i="23"/>
  <c r="C43" i="23"/>
  <c r="O41" i="23"/>
  <c r="O44" i="23" s="1"/>
  <c r="O45" i="23" s="1"/>
  <c r="N41" i="23"/>
  <c r="N44" i="23" s="1"/>
  <c r="N45" i="23" s="1"/>
  <c r="M41" i="23"/>
  <c r="M44" i="23" s="1"/>
  <c r="M45" i="23" s="1"/>
  <c r="G41" i="23"/>
  <c r="G44" i="23" s="1"/>
  <c r="G45" i="23" s="1"/>
  <c r="F41" i="23"/>
  <c r="F44" i="23" s="1"/>
  <c r="E41" i="23"/>
  <c r="E44" i="23" s="1"/>
  <c r="E45" i="23" s="1"/>
  <c r="D41" i="23"/>
  <c r="D44" i="23" s="1"/>
  <c r="D45" i="23" s="1"/>
  <c r="C41" i="23"/>
  <c r="C44" i="23" s="1"/>
  <c r="C45" i="23" s="1"/>
  <c r="I40" i="23"/>
  <c r="H40" i="23"/>
  <c r="J40" i="23" s="1"/>
  <c r="K40" i="23" s="1"/>
  <c r="J39" i="23"/>
  <c r="K39" i="23" s="1"/>
  <c r="I39" i="23"/>
  <c r="H39" i="23"/>
  <c r="I38" i="23"/>
  <c r="H38" i="23"/>
  <c r="J38" i="23" s="1"/>
  <c r="K38" i="23" s="1"/>
  <c r="J37" i="23"/>
  <c r="K37" i="23" s="1"/>
  <c r="I37" i="23"/>
  <c r="H37" i="23"/>
  <c r="I36" i="23"/>
  <c r="I41" i="23" s="1"/>
  <c r="H36" i="23"/>
  <c r="J36" i="23" s="1"/>
  <c r="K36" i="23" s="1"/>
  <c r="O35" i="23"/>
  <c r="N35" i="23"/>
  <c r="M35" i="23"/>
  <c r="G35" i="23"/>
  <c r="F35" i="23"/>
  <c r="E35" i="23"/>
  <c r="D35" i="23"/>
  <c r="C35" i="23"/>
  <c r="I34" i="23"/>
  <c r="H34" i="23"/>
  <c r="J34" i="23" s="1"/>
  <c r="K34" i="23" s="1"/>
  <c r="J33" i="23"/>
  <c r="K33" i="23" s="1"/>
  <c r="I33" i="23"/>
  <c r="H33" i="23"/>
  <c r="I32" i="23"/>
  <c r="H32" i="23"/>
  <c r="J32" i="23" s="1"/>
  <c r="K32" i="23" s="1"/>
  <c r="J31" i="23"/>
  <c r="K31" i="23" s="1"/>
  <c r="I31" i="23"/>
  <c r="H31" i="23"/>
  <c r="I30" i="23"/>
  <c r="H30" i="23"/>
  <c r="J30" i="23" s="1"/>
  <c r="K30" i="23" s="1"/>
  <c r="J29" i="23"/>
  <c r="K29" i="23" s="1"/>
  <c r="I29" i="23"/>
  <c r="H29" i="23"/>
  <c r="I28" i="23"/>
  <c r="H28" i="23"/>
  <c r="J28" i="23" s="1"/>
  <c r="K28" i="23" s="1"/>
  <c r="J27" i="23"/>
  <c r="K27" i="23" s="1"/>
  <c r="I27" i="23"/>
  <c r="H27" i="23"/>
  <c r="I26" i="23"/>
  <c r="I35" i="23" s="1"/>
  <c r="H26" i="23"/>
  <c r="J26" i="23" s="1"/>
  <c r="K26" i="23" s="1"/>
  <c r="J25" i="23"/>
  <c r="K25" i="23" s="1"/>
  <c r="I25" i="23"/>
  <c r="H25" i="23"/>
  <c r="I24" i="23"/>
  <c r="H24" i="23"/>
  <c r="J24" i="23" s="1"/>
  <c r="K24" i="23" s="1"/>
  <c r="J23" i="23"/>
  <c r="K23" i="23" s="1"/>
  <c r="I23" i="23"/>
  <c r="H23" i="23"/>
  <c r="I22" i="23"/>
  <c r="H22" i="23"/>
  <c r="J22" i="23" s="1"/>
  <c r="K22" i="23" s="1"/>
  <c r="I21" i="23"/>
  <c r="H21" i="23"/>
  <c r="G21" i="23"/>
  <c r="I20" i="23"/>
  <c r="H20" i="23"/>
  <c r="G20" i="23"/>
  <c r="I19" i="23"/>
  <c r="H19" i="23"/>
  <c r="G19" i="23"/>
  <c r="I18" i="23"/>
  <c r="H18" i="23"/>
  <c r="G18" i="23"/>
  <c r="I17" i="23"/>
  <c r="H17" i="23"/>
  <c r="G17" i="23"/>
  <c r="O16" i="23"/>
  <c r="N16" i="23"/>
  <c r="M16" i="23"/>
  <c r="F16" i="23"/>
  <c r="C16" i="23"/>
  <c r="I15" i="23"/>
  <c r="H15" i="23"/>
  <c r="G15" i="23"/>
  <c r="I14" i="23"/>
  <c r="H14" i="23"/>
  <c r="G14" i="23"/>
  <c r="I13" i="23"/>
  <c r="H13" i="23"/>
  <c r="G13" i="23"/>
  <c r="I12" i="23"/>
  <c r="H12" i="23"/>
  <c r="G12" i="23"/>
  <c r="I11" i="23"/>
  <c r="I16" i="23" s="1"/>
  <c r="H11" i="23"/>
  <c r="H16" i="23" s="1"/>
  <c r="G11" i="23"/>
  <c r="G16" i="23" s="1"/>
  <c r="I10" i="23"/>
  <c r="H10" i="23"/>
  <c r="G10" i="23"/>
  <c r="I9" i="23"/>
  <c r="H9" i="23"/>
  <c r="G9" i="23"/>
  <c r="F45" i="23" l="1"/>
  <c r="I43" i="23"/>
  <c r="I44" i="23"/>
  <c r="I45" i="23" s="1"/>
  <c r="H35" i="23"/>
  <c r="J35" i="23" s="1"/>
  <c r="K35" i="23" s="1"/>
  <c r="H41" i="23"/>
  <c r="E43" i="23"/>
  <c r="N43" i="23"/>
  <c r="J41" i="23"/>
  <c r="K41" i="23" s="1"/>
  <c r="F43" i="23"/>
  <c r="O43" i="23"/>
  <c r="G43" i="23"/>
  <c r="H43" i="23" l="1"/>
  <c r="J43" i="23" s="1"/>
  <c r="K43" i="23" s="1"/>
  <c r="H44" i="23"/>
  <c r="H45" i="23" l="1"/>
  <c r="J45" i="23" s="1"/>
  <c r="K45" i="23" s="1"/>
  <c r="J44" i="23"/>
  <c r="K44" i="23" s="1"/>
  <c r="N45" i="22" l="1"/>
  <c r="E45" i="22"/>
  <c r="O43" i="22"/>
  <c r="O45" i="22" s="1"/>
  <c r="N43" i="22"/>
  <c r="N46" i="22" s="1"/>
  <c r="N47" i="22" s="1"/>
  <c r="M43" i="22"/>
  <c r="M45" i="22" s="1"/>
  <c r="I43" i="22"/>
  <c r="I46" i="22" s="1"/>
  <c r="I47" i="22" s="1"/>
  <c r="H43" i="22"/>
  <c r="H46" i="22" s="1"/>
  <c r="H47" i="22" s="1"/>
  <c r="G43" i="22"/>
  <c r="G46" i="22" s="1"/>
  <c r="G47" i="22" s="1"/>
  <c r="F43" i="22"/>
  <c r="F45" i="22" s="1"/>
  <c r="E43" i="22"/>
  <c r="E46" i="22" s="1"/>
  <c r="E47" i="22" s="1"/>
  <c r="D43" i="22"/>
  <c r="D45" i="22" s="1"/>
  <c r="C43" i="22"/>
  <c r="C45" i="22" s="1"/>
  <c r="J42" i="22"/>
  <c r="K42" i="22" s="1"/>
  <c r="J41" i="22"/>
  <c r="K41" i="22" s="1"/>
  <c r="K40" i="22"/>
  <c r="J40" i="22"/>
  <c r="J39" i="22"/>
  <c r="K39" i="22" s="1"/>
  <c r="J38" i="22"/>
  <c r="K38" i="22" s="1"/>
  <c r="O37" i="22"/>
  <c r="N37" i="22"/>
  <c r="M37" i="22"/>
  <c r="I37" i="22"/>
  <c r="H37" i="22"/>
  <c r="G37" i="22"/>
  <c r="F37" i="22"/>
  <c r="J37" i="22" s="1"/>
  <c r="K37" i="22" s="1"/>
  <c r="E37" i="22"/>
  <c r="D37" i="22"/>
  <c r="C37" i="22"/>
  <c r="J36" i="22"/>
  <c r="K36" i="22" s="1"/>
  <c r="J35" i="22"/>
  <c r="K35" i="22" s="1"/>
  <c r="J34" i="22"/>
  <c r="K34" i="22" s="1"/>
  <c r="K33" i="22"/>
  <c r="J33" i="22"/>
  <c r="J32" i="22"/>
  <c r="K32" i="22" s="1"/>
  <c r="J31" i="22"/>
  <c r="K31" i="22" s="1"/>
  <c r="J30" i="22"/>
  <c r="K30" i="22" s="1"/>
  <c r="K29" i="22"/>
  <c r="J29" i="22"/>
  <c r="J28" i="22"/>
  <c r="K28" i="22" s="1"/>
  <c r="J27" i="22"/>
  <c r="K27" i="22" s="1"/>
  <c r="J26" i="22"/>
  <c r="K26" i="22" s="1"/>
  <c r="K25" i="22"/>
  <c r="J25" i="22"/>
  <c r="J24" i="22"/>
  <c r="K24" i="22" s="1"/>
  <c r="F18" i="22"/>
  <c r="C18" i="22"/>
  <c r="J45" i="22" l="1"/>
  <c r="K45" i="22" s="1"/>
  <c r="C46" i="22"/>
  <c r="C47" i="22" s="1"/>
  <c r="H45" i="22"/>
  <c r="D46" i="22"/>
  <c r="D47" i="22" s="1"/>
  <c r="M46" i="22"/>
  <c r="M47" i="22" s="1"/>
  <c r="G45" i="22"/>
  <c r="I45" i="22"/>
  <c r="F46" i="22"/>
  <c r="O46" i="22"/>
  <c r="O47" i="22" s="1"/>
  <c r="J43" i="22"/>
  <c r="K43" i="22" s="1"/>
  <c r="F47" i="22" l="1"/>
  <c r="J47" i="22" s="1"/>
  <c r="K47" i="22" s="1"/>
  <c r="J46" i="22"/>
  <c r="K46" i="22" s="1"/>
  <c r="I47" i="21" l="1"/>
  <c r="N46" i="21"/>
  <c r="N47" i="21" s="1"/>
  <c r="I46" i="21"/>
  <c r="E46" i="21"/>
  <c r="E47" i="21" s="1"/>
  <c r="O45" i="21"/>
  <c r="N45" i="21"/>
  <c r="I45" i="21"/>
  <c r="G45" i="21"/>
  <c r="F45" i="21"/>
  <c r="E45" i="21"/>
  <c r="C45" i="21"/>
  <c r="J44" i="21"/>
  <c r="K44" i="21" s="1"/>
  <c r="H44" i="21"/>
  <c r="O43" i="21"/>
  <c r="N43" i="21"/>
  <c r="M43" i="21"/>
  <c r="M45" i="21" s="1"/>
  <c r="I43" i="21"/>
  <c r="H43" i="21"/>
  <c r="H46" i="21" s="1"/>
  <c r="H47" i="21" s="1"/>
  <c r="G43" i="21"/>
  <c r="F43" i="21"/>
  <c r="E43" i="21"/>
  <c r="D43" i="21"/>
  <c r="D45" i="21" s="1"/>
  <c r="C43" i="21"/>
  <c r="J42" i="21"/>
  <c r="K42" i="21" s="1"/>
  <c r="K41" i="21"/>
  <c r="J41" i="21"/>
  <c r="J40" i="21"/>
  <c r="K40" i="21" s="1"/>
  <c r="K39" i="21"/>
  <c r="J39" i="21"/>
  <c r="J38" i="21"/>
  <c r="K38" i="21" s="1"/>
  <c r="O37" i="21"/>
  <c r="O46" i="21" s="1"/>
  <c r="O47" i="21" s="1"/>
  <c r="N37" i="21"/>
  <c r="M37" i="21"/>
  <c r="I37" i="21"/>
  <c r="H37" i="21"/>
  <c r="G37" i="21"/>
  <c r="G46" i="21" s="1"/>
  <c r="G47" i="21" s="1"/>
  <c r="F37" i="21"/>
  <c r="F46" i="21" s="1"/>
  <c r="E37" i="21"/>
  <c r="D37" i="21"/>
  <c r="C37" i="21"/>
  <c r="C46" i="21" s="1"/>
  <c r="C47" i="21" s="1"/>
  <c r="K36" i="21"/>
  <c r="J36" i="21"/>
  <c r="J35" i="21"/>
  <c r="K35" i="21" s="1"/>
  <c r="K34" i="21"/>
  <c r="J34" i="21"/>
  <c r="J33" i="21"/>
  <c r="K33" i="21" s="1"/>
  <c r="K32" i="21"/>
  <c r="J32" i="21"/>
  <c r="J31" i="21"/>
  <c r="K31" i="21" s="1"/>
  <c r="K30" i="21"/>
  <c r="J30" i="21"/>
  <c r="J29" i="21"/>
  <c r="K29" i="21" s="1"/>
  <c r="K28" i="21"/>
  <c r="J28" i="21"/>
  <c r="J27" i="21"/>
  <c r="K27" i="21" s="1"/>
  <c r="K26" i="21"/>
  <c r="J26" i="21"/>
  <c r="J25" i="21"/>
  <c r="K25" i="21" s="1"/>
  <c r="K24" i="21"/>
  <c r="J24" i="21"/>
  <c r="F18" i="21"/>
  <c r="C18" i="21"/>
  <c r="F47" i="21" l="1"/>
  <c r="J47" i="21" s="1"/>
  <c r="K47" i="21" s="1"/>
  <c r="J46" i="21"/>
  <c r="K46" i="21" s="1"/>
  <c r="J37" i="21"/>
  <c r="K37" i="21" s="1"/>
  <c r="H45" i="21"/>
  <c r="J45" i="21" s="1"/>
  <c r="K45" i="21" s="1"/>
  <c r="D46" i="21"/>
  <c r="D47" i="21" s="1"/>
  <c r="M46" i="21"/>
  <c r="M47" i="21" s="1"/>
  <c r="J43" i="21"/>
  <c r="K43" i="21" s="1"/>
  <c r="N45" i="20" l="1"/>
  <c r="H45" i="20"/>
  <c r="E45" i="20"/>
  <c r="O43" i="20"/>
  <c r="O46" i="20" s="1"/>
  <c r="O47" i="20" s="1"/>
  <c r="N43" i="20"/>
  <c r="N46" i="20" s="1"/>
  <c r="N47" i="20" s="1"/>
  <c r="M43" i="20"/>
  <c r="M45" i="20" s="1"/>
  <c r="I43" i="20"/>
  <c r="I46" i="20" s="1"/>
  <c r="I47" i="20" s="1"/>
  <c r="H43" i="20"/>
  <c r="H46" i="20" s="1"/>
  <c r="H47" i="20" s="1"/>
  <c r="G43" i="20"/>
  <c r="G46" i="20" s="1"/>
  <c r="G47" i="20" s="1"/>
  <c r="F43" i="20"/>
  <c r="F46" i="20" s="1"/>
  <c r="E43" i="20"/>
  <c r="E46" i="20" s="1"/>
  <c r="D43" i="20"/>
  <c r="D45" i="20" s="1"/>
  <c r="C43" i="20"/>
  <c r="C45" i="20" s="1"/>
  <c r="J42" i="20"/>
  <c r="K42" i="20" s="1"/>
  <c r="J41" i="20"/>
  <c r="K41" i="20" s="1"/>
  <c r="K40" i="20"/>
  <c r="J40" i="20"/>
  <c r="J39" i="20"/>
  <c r="K39" i="20" s="1"/>
  <c r="K38" i="20"/>
  <c r="J38" i="20"/>
  <c r="O37" i="20"/>
  <c r="N37" i="20"/>
  <c r="M37" i="20"/>
  <c r="I37" i="20"/>
  <c r="H37" i="20"/>
  <c r="G37" i="20"/>
  <c r="J37" i="20" s="1"/>
  <c r="K37" i="20" s="1"/>
  <c r="F37" i="20"/>
  <c r="E37" i="20"/>
  <c r="D37" i="20"/>
  <c r="C37" i="20"/>
  <c r="J36" i="20"/>
  <c r="K36" i="20" s="1"/>
  <c r="J35" i="20"/>
  <c r="K35" i="20" s="1"/>
  <c r="K34" i="20"/>
  <c r="J34" i="20"/>
  <c r="K33" i="20"/>
  <c r="J33" i="20"/>
  <c r="J32" i="20"/>
  <c r="K32" i="20" s="1"/>
  <c r="J31" i="20"/>
  <c r="K31" i="20" s="1"/>
  <c r="J30" i="20"/>
  <c r="K30" i="20" s="1"/>
  <c r="K29" i="20"/>
  <c r="J29" i="20"/>
  <c r="J28" i="20"/>
  <c r="K28" i="20" s="1"/>
  <c r="J27" i="20"/>
  <c r="K27" i="20" s="1"/>
  <c r="J26" i="20"/>
  <c r="K26" i="20" s="1"/>
  <c r="K25" i="20"/>
  <c r="J25" i="20"/>
  <c r="J24" i="20"/>
  <c r="K24" i="20" s="1"/>
  <c r="F18" i="20"/>
  <c r="C18" i="20"/>
  <c r="F47" i="20" l="1"/>
  <c r="J47" i="20" s="1"/>
  <c r="K47" i="20" s="1"/>
  <c r="J46" i="20"/>
  <c r="E47" i="20"/>
  <c r="K46" i="20"/>
  <c r="J43" i="20"/>
  <c r="K43" i="20" s="1"/>
  <c r="F45" i="20"/>
  <c r="O45" i="20"/>
  <c r="G45" i="20"/>
  <c r="C46" i="20"/>
  <c r="C47" i="20" s="1"/>
  <c r="D46" i="20"/>
  <c r="D47" i="20" s="1"/>
  <c r="M46" i="20"/>
  <c r="M47" i="20" s="1"/>
  <c r="I45" i="20"/>
  <c r="J45" i="20" l="1"/>
  <c r="K45" i="20" s="1"/>
  <c r="I46" i="19" l="1"/>
  <c r="I47" i="19" s="1"/>
  <c r="G46" i="19"/>
  <c r="G47" i="19" s="1"/>
  <c r="C46" i="19"/>
  <c r="C47" i="19" s="1"/>
  <c r="N45" i="19"/>
  <c r="G45" i="19"/>
  <c r="E45" i="19"/>
  <c r="C45" i="19"/>
  <c r="H44" i="19"/>
  <c r="J44" i="19" s="1"/>
  <c r="K44" i="19" s="1"/>
  <c r="O43" i="19"/>
  <c r="O45" i="19" s="1"/>
  <c r="N43" i="19"/>
  <c r="N46" i="19" s="1"/>
  <c r="N47" i="19" s="1"/>
  <c r="M43" i="19"/>
  <c r="M45" i="19" s="1"/>
  <c r="J43" i="19"/>
  <c r="K43" i="19" s="1"/>
  <c r="I43" i="19"/>
  <c r="I45" i="19" s="1"/>
  <c r="H43" i="19"/>
  <c r="H46" i="19" s="1"/>
  <c r="H47" i="19" s="1"/>
  <c r="G43" i="19"/>
  <c r="F43" i="19"/>
  <c r="F45" i="19" s="1"/>
  <c r="E43" i="19"/>
  <c r="E46" i="19" s="1"/>
  <c r="E47" i="19" s="1"/>
  <c r="D43" i="19"/>
  <c r="D45" i="19" s="1"/>
  <c r="C43" i="19"/>
  <c r="K42" i="19"/>
  <c r="J42" i="19"/>
  <c r="J41" i="19"/>
  <c r="K41" i="19" s="1"/>
  <c r="K40" i="19"/>
  <c r="J40" i="19"/>
  <c r="K39" i="19"/>
  <c r="J39" i="19"/>
  <c r="K38" i="19"/>
  <c r="J38" i="19"/>
  <c r="O37" i="19"/>
  <c r="N37" i="19"/>
  <c r="M37" i="19"/>
  <c r="J37" i="19"/>
  <c r="K37" i="19" s="1"/>
  <c r="I37" i="19"/>
  <c r="H37" i="19"/>
  <c r="G37" i="19"/>
  <c r="F37" i="19"/>
  <c r="E37" i="19"/>
  <c r="D37" i="19"/>
  <c r="C37" i="19"/>
  <c r="K36" i="19"/>
  <c r="J36" i="19"/>
  <c r="K35" i="19"/>
  <c r="J35" i="19"/>
  <c r="J34" i="19"/>
  <c r="K34" i="19" s="1"/>
  <c r="K33" i="19"/>
  <c r="J33" i="19"/>
  <c r="K32" i="19"/>
  <c r="J32" i="19"/>
  <c r="K31" i="19"/>
  <c r="J31" i="19"/>
  <c r="J30" i="19"/>
  <c r="K30" i="19" s="1"/>
  <c r="K29" i="19"/>
  <c r="J29" i="19"/>
  <c r="K28" i="19"/>
  <c r="J28" i="19"/>
  <c r="K27" i="19"/>
  <c r="J27" i="19"/>
  <c r="J26" i="19"/>
  <c r="K26" i="19" s="1"/>
  <c r="K25" i="19"/>
  <c r="J25" i="19"/>
  <c r="K24" i="19"/>
  <c r="J24" i="19"/>
  <c r="F18" i="19"/>
  <c r="C18" i="19"/>
  <c r="J45" i="19" l="1"/>
  <c r="K45" i="19" s="1"/>
  <c r="H45" i="19"/>
  <c r="D46" i="19"/>
  <c r="D47" i="19" s="1"/>
  <c r="M46" i="19"/>
  <c r="M47" i="19" s="1"/>
  <c r="F46" i="19"/>
  <c r="O46" i="19"/>
  <c r="O47" i="19" s="1"/>
  <c r="F47" i="19" l="1"/>
  <c r="J47" i="19" s="1"/>
  <c r="K47" i="19" s="1"/>
  <c r="J46" i="19"/>
  <c r="K46" i="19" s="1"/>
  <c r="O46" i="18" l="1"/>
  <c r="O47" i="18" s="1"/>
  <c r="I46" i="18"/>
  <c r="I47" i="18" s="1"/>
  <c r="F46" i="18"/>
  <c r="F47" i="18" s="1"/>
  <c r="O45" i="18"/>
  <c r="N45" i="18"/>
  <c r="F45" i="18"/>
  <c r="E45" i="18"/>
  <c r="H44" i="18"/>
  <c r="O43" i="18"/>
  <c r="N43" i="18"/>
  <c r="N46" i="18" s="1"/>
  <c r="N47" i="18" s="1"/>
  <c r="M43" i="18"/>
  <c r="M45" i="18" s="1"/>
  <c r="I43" i="18"/>
  <c r="I45" i="18" s="1"/>
  <c r="H43" i="18"/>
  <c r="H46" i="18" s="1"/>
  <c r="H47" i="18" s="1"/>
  <c r="G43" i="18"/>
  <c r="G46" i="18" s="1"/>
  <c r="G47" i="18" s="1"/>
  <c r="F43" i="18"/>
  <c r="E43" i="18"/>
  <c r="E46" i="18" s="1"/>
  <c r="E47" i="18" s="1"/>
  <c r="D43" i="18"/>
  <c r="D45" i="18" s="1"/>
  <c r="C43" i="18"/>
  <c r="C45" i="18" s="1"/>
  <c r="K42" i="18"/>
  <c r="J42" i="18"/>
  <c r="J41" i="18"/>
  <c r="K41" i="18" s="1"/>
  <c r="J40" i="18"/>
  <c r="K40" i="18" s="1"/>
  <c r="J39" i="18"/>
  <c r="K39" i="18" s="1"/>
  <c r="K38" i="18"/>
  <c r="J38" i="18"/>
  <c r="O37" i="18"/>
  <c r="N37" i="18"/>
  <c r="M37" i="18"/>
  <c r="I37" i="18"/>
  <c r="H37" i="18"/>
  <c r="G37" i="18"/>
  <c r="F37" i="18"/>
  <c r="J37" i="18" s="1"/>
  <c r="K37" i="18" s="1"/>
  <c r="E37" i="18"/>
  <c r="D37" i="18"/>
  <c r="C37" i="18"/>
  <c r="J36" i="18"/>
  <c r="K36" i="18" s="1"/>
  <c r="K35" i="18"/>
  <c r="J35" i="18"/>
  <c r="J34" i="18"/>
  <c r="K34" i="18" s="1"/>
  <c r="K33" i="18"/>
  <c r="J33" i="18"/>
  <c r="J32" i="18"/>
  <c r="K32" i="18" s="1"/>
  <c r="K31" i="18"/>
  <c r="J31" i="18"/>
  <c r="J30" i="18"/>
  <c r="K30" i="18" s="1"/>
  <c r="K29" i="18"/>
  <c r="J29" i="18"/>
  <c r="J28" i="18"/>
  <c r="K28" i="18" s="1"/>
  <c r="K27" i="18"/>
  <c r="J27" i="18"/>
  <c r="J26" i="18"/>
  <c r="K26" i="18" s="1"/>
  <c r="K25" i="18"/>
  <c r="J25" i="18"/>
  <c r="J24" i="18"/>
  <c r="K24" i="18" s="1"/>
  <c r="F18" i="18"/>
  <c r="C18" i="18"/>
  <c r="J47" i="18" l="1"/>
  <c r="K47" i="18" s="1"/>
  <c r="J46" i="18"/>
  <c r="K46" i="18" s="1"/>
  <c r="G45" i="18"/>
  <c r="C46" i="18"/>
  <c r="C47" i="18" s="1"/>
  <c r="H45" i="18"/>
  <c r="D46" i="18"/>
  <c r="D47" i="18" s="1"/>
  <c r="M46" i="18"/>
  <c r="M47" i="18" s="1"/>
  <c r="J43" i="18"/>
  <c r="K43" i="18" s="1"/>
  <c r="J45" i="18" l="1"/>
  <c r="K45" i="18" s="1"/>
  <c r="N45" i="17" l="1"/>
  <c r="G45" i="17"/>
  <c r="E45" i="17"/>
  <c r="O43" i="17"/>
  <c r="O45" i="17" s="1"/>
  <c r="N43" i="17"/>
  <c r="N46" i="17" s="1"/>
  <c r="N47" i="17" s="1"/>
  <c r="M43" i="17"/>
  <c r="M45" i="17" s="1"/>
  <c r="G43" i="17"/>
  <c r="G46" i="17" s="1"/>
  <c r="G47" i="17" s="1"/>
  <c r="F43" i="17"/>
  <c r="F45" i="17" s="1"/>
  <c r="E43" i="17"/>
  <c r="E46" i="17" s="1"/>
  <c r="E47" i="17" s="1"/>
  <c r="D43" i="17"/>
  <c r="D45" i="17" s="1"/>
  <c r="C43" i="17"/>
  <c r="C45" i="17" s="1"/>
  <c r="I42" i="17"/>
  <c r="H42" i="17"/>
  <c r="J42" i="17" s="1"/>
  <c r="K42" i="17" s="1"/>
  <c r="I41" i="17"/>
  <c r="H41" i="17"/>
  <c r="J41" i="17" s="1"/>
  <c r="K41" i="17" s="1"/>
  <c r="I40" i="17"/>
  <c r="H40" i="17"/>
  <c r="J40" i="17" s="1"/>
  <c r="K40" i="17" s="1"/>
  <c r="I39" i="17"/>
  <c r="I43" i="17" s="1"/>
  <c r="H39" i="17"/>
  <c r="J39" i="17" s="1"/>
  <c r="K39" i="17" s="1"/>
  <c r="I38" i="17"/>
  <c r="H38" i="17"/>
  <c r="J38" i="17" s="1"/>
  <c r="K38" i="17" s="1"/>
  <c r="O37" i="17"/>
  <c r="N37" i="17"/>
  <c r="M37" i="17"/>
  <c r="G37" i="17"/>
  <c r="F37" i="17"/>
  <c r="J37" i="17" s="1"/>
  <c r="K37" i="17" s="1"/>
  <c r="E37" i="17"/>
  <c r="D37" i="17"/>
  <c r="C37" i="17"/>
  <c r="J36" i="17"/>
  <c r="K36" i="17" s="1"/>
  <c r="I36" i="17"/>
  <c r="H36" i="17"/>
  <c r="I35" i="17"/>
  <c r="H35" i="17"/>
  <c r="J35" i="17" s="1"/>
  <c r="K35" i="17" s="1"/>
  <c r="I34" i="17"/>
  <c r="H34" i="17"/>
  <c r="J34" i="17" s="1"/>
  <c r="K34" i="17" s="1"/>
  <c r="I33" i="17"/>
  <c r="H33" i="17"/>
  <c r="J33" i="17" s="1"/>
  <c r="K33" i="17" s="1"/>
  <c r="J32" i="17"/>
  <c r="K32" i="17" s="1"/>
  <c r="I32" i="17"/>
  <c r="H32" i="17"/>
  <c r="I31" i="17"/>
  <c r="H31" i="17"/>
  <c r="J31" i="17" s="1"/>
  <c r="K31" i="17" s="1"/>
  <c r="J30" i="17"/>
  <c r="K30" i="17" s="1"/>
  <c r="I30" i="17"/>
  <c r="H30" i="17"/>
  <c r="I29" i="17"/>
  <c r="H29" i="17"/>
  <c r="J29" i="17" s="1"/>
  <c r="K29" i="17" s="1"/>
  <c r="J28" i="17"/>
  <c r="K28" i="17" s="1"/>
  <c r="I28" i="17"/>
  <c r="H28" i="17"/>
  <c r="I27" i="17"/>
  <c r="I37" i="17" s="1"/>
  <c r="H27" i="17"/>
  <c r="H37" i="17" s="1"/>
  <c r="J26" i="17"/>
  <c r="K26" i="17" s="1"/>
  <c r="I26" i="17"/>
  <c r="H26" i="17"/>
  <c r="I25" i="17"/>
  <c r="H25" i="17"/>
  <c r="J25" i="17" s="1"/>
  <c r="K25" i="17" s="1"/>
  <c r="J24" i="17"/>
  <c r="K24" i="17" s="1"/>
  <c r="I24" i="17"/>
  <c r="H24" i="17"/>
  <c r="I23" i="17"/>
  <c r="H23" i="17"/>
  <c r="G23" i="17"/>
  <c r="I22" i="17"/>
  <c r="H22" i="17"/>
  <c r="G22" i="17"/>
  <c r="I21" i="17"/>
  <c r="H21" i="17"/>
  <c r="G21" i="17"/>
  <c r="I20" i="17"/>
  <c r="H20" i="17"/>
  <c r="G20" i="17"/>
  <c r="I19" i="17"/>
  <c r="H19" i="17"/>
  <c r="G19" i="17"/>
  <c r="O18" i="17"/>
  <c r="N18" i="17"/>
  <c r="M18" i="17"/>
  <c r="F18" i="17"/>
  <c r="C18" i="17"/>
  <c r="I17" i="17"/>
  <c r="H17" i="17"/>
  <c r="G17" i="17"/>
  <c r="I16" i="17"/>
  <c r="H16" i="17"/>
  <c r="H18" i="17" s="1"/>
  <c r="G16" i="17"/>
  <c r="I15" i="17"/>
  <c r="H15" i="17"/>
  <c r="G15" i="17"/>
  <c r="I14" i="17"/>
  <c r="H14" i="17"/>
  <c r="G14" i="17"/>
  <c r="I13" i="17"/>
  <c r="I18" i="17" s="1"/>
  <c r="H13" i="17"/>
  <c r="G13" i="17"/>
  <c r="G18" i="17" s="1"/>
  <c r="I12" i="17"/>
  <c r="H12" i="17"/>
  <c r="G12" i="17"/>
  <c r="I11" i="17"/>
  <c r="H11" i="17"/>
  <c r="G11" i="17"/>
  <c r="I46" i="17" l="1"/>
  <c r="I47" i="17" s="1"/>
  <c r="I45" i="17"/>
  <c r="D46" i="17"/>
  <c r="D47" i="17" s="1"/>
  <c r="M46" i="17"/>
  <c r="M47" i="17" s="1"/>
  <c r="J27" i="17"/>
  <c r="K27" i="17" s="1"/>
  <c r="C46" i="17"/>
  <c r="C47" i="17" s="1"/>
  <c r="O46" i="17"/>
  <c r="O47" i="17" s="1"/>
  <c r="F46" i="17"/>
  <c r="H43" i="17"/>
  <c r="J43" i="17"/>
  <c r="K43" i="17" s="1"/>
  <c r="H46" i="17" l="1"/>
  <c r="H47" i="17" s="1"/>
  <c r="H45" i="17"/>
  <c r="J45" i="17" s="1"/>
  <c r="K45" i="17" s="1"/>
  <c r="F47" i="17"/>
  <c r="J47" i="17" s="1"/>
  <c r="K47" i="17" s="1"/>
  <c r="J46" i="17"/>
  <c r="K46" i="17" s="1"/>
  <c r="G45" i="16" l="1"/>
  <c r="O43" i="16"/>
  <c r="O45" i="16" s="1"/>
  <c r="N43" i="16"/>
  <c r="N45" i="16" s="1"/>
  <c r="M43" i="16"/>
  <c r="M45" i="16" s="1"/>
  <c r="I43" i="16"/>
  <c r="I46" i="16" s="1"/>
  <c r="I47" i="16" s="1"/>
  <c r="G43" i="16"/>
  <c r="G46" i="16" s="1"/>
  <c r="G47" i="16" s="1"/>
  <c r="F43" i="16"/>
  <c r="F45" i="16" s="1"/>
  <c r="E43" i="16"/>
  <c r="E45" i="16" s="1"/>
  <c r="D43" i="16"/>
  <c r="D45" i="16" s="1"/>
  <c r="C43" i="16"/>
  <c r="C45" i="16" s="1"/>
  <c r="J42" i="16"/>
  <c r="K42" i="16" s="1"/>
  <c r="I42" i="16"/>
  <c r="H42" i="16"/>
  <c r="I41" i="16"/>
  <c r="H41" i="16"/>
  <c r="J41" i="16" s="1"/>
  <c r="K41" i="16" s="1"/>
  <c r="J40" i="16"/>
  <c r="K40" i="16" s="1"/>
  <c r="I40" i="16"/>
  <c r="H40" i="16"/>
  <c r="I39" i="16"/>
  <c r="H39" i="16"/>
  <c r="J39" i="16" s="1"/>
  <c r="K39" i="16" s="1"/>
  <c r="J38" i="16"/>
  <c r="K38" i="16" s="1"/>
  <c r="I38" i="16"/>
  <c r="H38" i="16"/>
  <c r="H43" i="16" s="1"/>
  <c r="O37" i="16"/>
  <c r="N37" i="16"/>
  <c r="M37" i="16"/>
  <c r="I37" i="16"/>
  <c r="G37" i="16"/>
  <c r="F37" i="16"/>
  <c r="E37" i="16"/>
  <c r="D37" i="16"/>
  <c r="C37" i="16"/>
  <c r="J36" i="16"/>
  <c r="K36" i="16" s="1"/>
  <c r="I36" i="16"/>
  <c r="H36" i="16"/>
  <c r="I35" i="16"/>
  <c r="H35" i="16"/>
  <c r="J35" i="16" s="1"/>
  <c r="K35" i="16" s="1"/>
  <c r="J34" i="16"/>
  <c r="K34" i="16" s="1"/>
  <c r="I34" i="16"/>
  <c r="H34" i="16"/>
  <c r="I33" i="16"/>
  <c r="H33" i="16"/>
  <c r="J33" i="16" s="1"/>
  <c r="K33" i="16" s="1"/>
  <c r="J32" i="16"/>
  <c r="K32" i="16" s="1"/>
  <c r="I32" i="16"/>
  <c r="H32" i="16"/>
  <c r="I31" i="16"/>
  <c r="H31" i="16"/>
  <c r="J31" i="16" s="1"/>
  <c r="K31" i="16" s="1"/>
  <c r="J30" i="16"/>
  <c r="K30" i="16" s="1"/>
  <c r="I30" i="16"/>
  <c r="H30" i="16"/>
  <c r="I29" i="16"/>
  <c r="H29" i="16"/>
  <c r="J29" i="16" s="1"/>
  <c r="K29" i="16" s="1"/>
  <c r="J28" i="16"/>
  <c r="K28" i="16" s="1"/>
  <c r="I28" i="16"/>
  <c r="H28" i="16"/>
  <c r="I27" i="16"/>
  <c r="H27" i="16"/>
  <c r="H37" i="16" s="1"/>
  <c r="J26" i="16"/>
  <c r="K26" i="16" s="1"/>
  <c r="I26" i="16"/>
  <c r="H26" i="16"/>
  <c r="I25" i="16"/>
  <c r="H25" i="16"/>
  <c r="J25" i="16" s="1"/>
  <c r="K25" i="16" s="1"/>
  <c r="J24" i="16"/>
  <c r="K24" i="16" s="1"/>
  <c r="I24" i="16"/>
  <c r="H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H18" i="16"/>
  <c r="F18" i="16"/>
  <c r="C18" i="16"/>
  <c r="I17" i="16"/>
  <c r="H17" i="16"/>
  <c r="G17" i="16"/>
  <c r="I16" i="16"/>
  <c r="H16" i="16"/>
  <c r="G16" i="16"/>
  <c r="I15" i="16"/>
  <c r="H15" i="16"/>
  <c r="G15" i="16"/>
  <c r="I14" i="16"/>
  <c r="H14" i="16"/>
  <c r="G14" i="16"/>
  <c r="I13" i="16"/>
  <c r="I18" i="16" s="1"/>
  <c r="H13" i="16"/>
  <c r="G13" i="16"/>
  <c r="G18" i="16" s="1"/>
  <c r="I12" i="16"/>
  <c r="H12" i="16"/>
  <c r="G12" i="16"/>
  <c r="I11" i="16"/>
  <c r="H11" i="16"/>
  <c r="G11" i="16"/>
  <c r="J37" i="16" l="1"/>
  <c r="K37" i="16" s="1"/>
  <c r="H46" i="16"/>
  <c r="H47" i="16" s="1"/>
  <c r="H45" i="16"/>
  <c r="C46" i="16"/>
  <c r="C47" i="16" s="1"/>
  <c r="D46" i="16"/>
  <c r="D47" i="16" s="1"/>
  <c r="M46" i="16"/>
  <c r="M47" i="16" s="1"/>
  <c r="J27" i="16"/>
  <c r="K27" i="16" s="1"/>
  <c r="I45" i="16"/>
  <c r="J45" i="16" s="1"/>
  <c r="K45" i="16" s="1"/>
  <c r="F46" i="16"/>
  <c r="O46" i="16"/>
  <c r="O47" i="16" s="1"/>
  <c r="E46" i="16"/>
  <c r="E47" i="16" s="1"/>
  <c r="N46" i="16"/>
  <c r="N47" i="16" s="1"/>
  <c r="J43" i="16"/>
  <c r="K43" i="16" s="1"/>
  <c r="F47" i="16" l="1"/>
  <c r="J47" i="16" s="1"/>
  <c r="K47" i="16" s="1"/>
  <c r="J46" i="16"/>
  <c r="K46" i="16" s="1"/>
  <c r="N45" i="15" l="1"/>
  <c r="E45" i="15"/>
  <c r="O43" i="15"/>
  <c r="O46" i="15" s="1"/>
  <c r="O47" i="15" s="1"/>
  <c r="N43" i="15"/>
  <c r="N46" i="15" s="1"/>
  <c r="N47" i="15" s="1"/>
  <c r="M43" i="15"/>
  <c r="M45" i="15" s="1"/>
  <c r="I43" i="15"/>
  <c r="I45" i="15" s="1"/>
  <c r="H43" i="15"/>
  <c r="H46" i="15" s="1"/>
  <c r="H47" i="15" s="1"/>
  <c r="G43" i="15"/>
  <c r="G46" i="15" s="1"/>
  <c r="G47" i="15" s="1"/>
  <c r="F43" i="15"/>
  <c r="F46" i="15" s="1"/>
  <c r="E43" i="15"/>
  <c r="E46" i="15" s="1"/>
  <c r="E47" i="15" s="1"/>
  <c r="D43" i="15"/>
  <c r="D45" i="15" s="1"/>
  <c r="C43" i="15"/>
  <c r="C45" i="15" s="1"/>
  <c r="J42" i="15"/>
  <c r="K42" i="15" s="1"/>
  <c r="J41" i="15"/>
  <c r="K41" i="15" s="1"/>
  <c r="J40" i="15"/>
  <c r="K40" i="15" s="1"/>
  <c r="J39" i="15"/>
  <c r="K39" i="15" s="1"/>
  <c r="J38" i="15"/>
  <c r="K38" i="15" s="1"/>
  <c r="O37" i="15"/>
  <c r="N37" i="15"/>
  <c r="M37" i="15"/>
  <c r="I37" i="15"/>
  <c r="H37" i="15"/>
  <c r="G37" i="15"/>
  <c r="F37" i="15"/>
  <c r="J37" i="15" s="1"/>
  <c r="K37" i="15" s="1"/>
  <c r="E37" i="15"/>
  <c r="D37" i="15"/>
  <c r="C37" i="15"/>
  <c r="J36" i="15"/>
  <c r="K36" i="15" s="1"/>
  <c r="J35" i="15"/>
  <c r="K35" i="15" s="1"/>
  <c r="J34" i="15"/>
  <c r="K34" i="15" s="1"/>
  <c r="J33" i="15"/>
  <c r="K33" i="15" s="1"/>
  <c r="J32" i="15"/>
  <c r="K32" i="15" s="1"/>
  <c r="J31" i="15"/>
  <c r="K31" i="15" s="1"/>
  <c r="J30" i="15"/>
  <c r="K30" i="15" s="1"/>
  <c r="J29" i="15"/>
  <c r="K29" i="15" s="1"/>
  <c r="J28" i="15"/>
  <c r="K28" i="15" s="1"/>
  <c r="J27" i="15"/>
  <c r="K27" i="15" s="1"/>
  <c r="J26" i="15"/>
  <c r="K26" i="15" s="1"/>
  <c r="J25" i="15"/>
  <c r="K25" i="15" s="1"/>
  <c r="J24" i="15"/>
  <c r="K24" i="15" s="1"/>
  <c r="F18" i="15"/>
  <c r="C18" i="15"/>
  <c r="F47" i="15" l="1"/>
  <c r="J43" i="15"/>
  <c r="K43" i="15" s="1"/>
  <c r="F45" i="15"/>
  <c r="O45" i="15"/>
  <c r="G45" i="15"/>
  <c r="C46" i="15"/>
  <c r="C47" i="15" s="1"/>
  <c r="H45" i="15"/>
  <c r="D46" i="15"/>
  <c r="D47" i="15" s="1"/>
  <c r="M46" i="15"/>
  <c r="M47" i="15" s="1"/>
  <c r="I46" i="15"/>
  <c r="I47" i="15" s="1"/>
  <c r="J46" i="15" l="1"/>
  <c r="K46" i="15" s="1"/>
  <c r="J47" i="15"/>
  <c r="K47" i="15" s="1"/>
  <c r="J45" i="15"/>
  <c r="K45" i="15" s="1"/>
  <c r="I46" i="14" l="1"/>
  <c r="I47" i="14" s="1"/>
  <c r="O45" i="14"/>
  <c r="N45" i="14"/>
  <c r="H45" i="14"/>
  <c r="G45" i="14"/>
  <c r="F45" i="14"/>
  <c r="E45" i="14"/>
  <c r="C45" i="14"/>
  <c r="H44" i="14"/>
  <c r="J44" i="14" s="1"/>
  <c r="K44" i="14" s="1"/>
  <c r="O43" i="14"/>
  <c r="O46" i="14" s="1"/>
  <c r="O47" i="14" s="1"/>
  <c r="N43" i="14"/>
  <c r="N46" i="14" s="1"/>
  <c r="N47" i="14" s="1"/>
  <c r="M43" i="14"/>
  <c r="M45" i="14" s="1"/>
  <c r="I43" i="14"/>
  <c r="I45" i="14" s="1"/>
  <c r="H43" i="14"/>
  <c r="H46" i="14" s="1"/>
  <c r="H47" i="14" s="1"/>
  <c r="G43" i="14"/>
  <c r="G46" i="14" s="1"/>
  <c r="G47" i="14" s="1"/>
  <c r="F43" i="14"/>
  <c r="J43" i="14" s="1"/>
  <c r="K43" i="14" s="1"/>
  <c r="E43" i="14"/>
  <c r="E46" i="14" s="1"/>
  <c r="E47" i="14" s="1"/>
  <c r="D43" i="14"/>
  <c r="D45" i="14" s="1"/>
  <c r="C43" i="14"/>
  <c r="J42" i="14"/>
  <c r="K42" i="14" s="1"/>
  <c r="J41" i="14"/>
  <c r="K41" i="14" s="1"/>
  <c r="J40" i="14"/>
  <c r="K40" i="14" s="1"/>
  <c r="K39" i="14"/>
  <c r="J39" i="14"/>
  <c r="J38" i="14"/>
  <c r="K38" i="14" s="1"/>
  <c r="O37" i="14"/>
  <c r="N37" i="14"/>
  <c r="M37" i="14"/>
  <c r="J37" i="14"/>
  <c r="K37" i="14" s="1"/>
  <c r="I37" i="14"/>
  <c r="H37" i="14"/>
  <c r="G37" i="14"/>
  <c r="F37" i="14"/>
  <c r="E37" i="14"/>
  <c r="D37" i="14"/>
  <c r="C37" i="14"/>
  <c r="C46" i="14" s="1"/>
  <c r="C47" i="14" s="1"/>
  <c r="K36" i="14"/>
  <c r="J36" i="14"/>
  <c r="J35" i="14"/>
  <c r="K35" i="14" s="1"/>
  <c r="J34" i="14"/>
  <c r="K34" i="14" s="1"/>
  <c r="J33" i="14"/>
  <c r="K33" i="14" s="1"/>
  <c r="K32" i="14"/>
  <c r="J32" i="14"/>
  <c r="J31" i="14"/>
  <c r="K31" i="14" s="1"/>
  <c r="J30" i="14"/>
  <c r="K30" i="14" s="1"/>
  <c r="J29" i="14"/>
  <c r="K29" i="14" s="1"/>
  <c r="K28" i="14"/>
  <c r="J28" i="14"/>
  <c r="J27" i="14"/>
  <c r="K27" i="14" s="1"/>
  <c r="J26" i="14"/>
  <c r="K26" i="14" s="1"/>
  <c r="J25" i="14"/>
  <c r="K25" i="14" s="1"/>
  <c r="K24" i="14"/>
  <c r="J24" i="14"/>
  <c r="F18" i="14"/>
  <c r="C18" i="14"/>
  <c r="J45" i="14" l="1"/>
  <c r="K45" i="14" s="1"/>
  <c r="D46" i="14"/>
  <c r="D47" i="14" s="1"/>
  <c r="M46" i="14"/>
  <c r="M47" i="14" s="1"/>
  <c r="F46" i="14"/>
  <c r="J46" i="14" l="1"/>
  <c r="K46" i="14" s="1"/>
  <c r="F47" i="14"/>
  <c r="J47" i="14" s="1"/>
  <c r="K47" i="14" s="1"/>
  <c r="N45" i="13" l="1"/>
  <c r="E45" i="13"/>
  <c r="O43" i="13"/>
  <c r="O46" i="13" s="1"/>
  <c r="O47" i="13" s="1"/>
  <c r="N43" i="13"/>
  <c r="N46" i="13" s="1"/>
  <c r="N47" i="13" s="1"/>
  <c r="M43" i="13"/>
  <c r="M45" i="13" s="1"/>
  <c r="I43" i="13"/>
  <c r="I45" i="13" s="1"/>
  <c r="H43" i="13"/>
  <c r="H46" i="13" s="1"/>
  <c r="H47" i="13" s="1"/>
  <c r="G43" i="13"/>
  <c r="G46" i="13" s="1"/>
  <c r="G47" i="13" s="1"/>
  <c r="F43" i="13"/>
  <c r="F46" i="13" s="1"/>
  <c r="E43" i="13"/>
  <c r="E46" i="13" s="1"/>
  <c r="E47" i="13" s="1"/>
  <c r="D43" i="13"/>
  <c r="D45" i="13" s="1"/>
  <c r="C43" i="13"/>
  <c r="C45" i="13" s="1"/>
  <c r="J42" i="13"/>
  <c r="K42" i="13" s="1"/>
  <c r="J41" i="13"/>
  <c r="K41" i="13" s="1"/>
  <c r="J40" i="13"/>
  <c r="K40" i="13" s="1"/>
  <c r="J39" i="13"/>
  <c r="K39" i="13" s="1"/>
  <c r="J38" i="13"/>
  <c r="K38" i="13" s="1"/>
  <c r="O37" i="13"/>
  <c r="N37" i="13"/>
  <c r="M37" i="13"/>
  <c r="I37" i="13"/>
  <c r="H37" i="13"/>
  <c r="G37" i="13"/>
  <c r="F37" i="13"/>
  <c r="J37" i="13" s="1"/>
  <c r="K37" i="13" s="1"/>
  <c r="E37" i="13"/>
  <c r="D37" i="13"/>
  <c r="C37" i="13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F18" i="13"/>
  <c r="C18" i="13"/>
  <c r="F47" i="13" l="1"/>
  <c r="I46" i="13"/>
  <c r="I47" i="13" s="1"/>
  <c r="J43" i="13"/>
  <c r="K43" i="13" s="1"/>
  <c r="F45" i="13"/>
  <c r="J45" i="13" s="1"/>
  <c r="K45" i="13" s="1"/>
  <c r="O45" i="13"/>
  <c r="G45" i="13"/>
  <c r="C46" i="13"/>
  <c r="C47" i="13" s="1"/>
  <c r="H45" i="13"/>
  <c r="D46" i="13"/>
  <c r="D47" i="13" s="1"/>
  <c r="M46" i="13"/>
  <c r="M47" i="13" s="1"/>
  <c r="J46" i="13" l="1"/>
  <c r="K46" i="13" s="1"/>
  <c r="J47" i="13"/>
  <c r="K47" i="13" s="1"/>
  <c r="M45" i="12" l="1"/>
  <c r="I45" i="12"/>
  <c r="D45" i="12"/>
  <c r="C45" i="12"/>
  <c r="O43" i="12"/>
  <c r="O46" i="12" s="1"/>
  <c r="O47" i="12" s="1"/>
  <c r="N43" i="12"/>
  <c r="N46" i="12" s="1"/>
  <c r="N47" i="12" s="1"/>
  <c r="M43" i="12"/>
  <c r="M46" i="12" s="1"/>
  <c r="M47" i="12" s="1"/>
  <c r="I43" i="12"/>
  <c r="I46" i="12" s="1"/>
  <c r="I47" i="12" s="1"/>
  <c r="H43" i="12"/>
  <c r="H45" i="12" s="1"/>
  <c r="G43" i="12"/>
  <c r="G45" i="12" s="1"/>
  <c r="F43" i="12"/>
  <c r="F46" i="12" s="1"/>
  <c r="E43" i="12"/>
  <c r="E45" i="12" s="1"/>
  <c r="D43" i="12"/>
  <c r="D46" i="12" s="1"/>
  <c r="D47" i="12" s="1"/>
  <c r="C43" i="12"/>
  <c r="C46" i="12" s="1"/>
  <c r="C47" i="12" s="1"/>
  <c r="J42" i="12"/>
  <c r="K42" i="12" s="1"/>
  <c r="J41" i="12"/>
  <c r="K41" i="12" s="1"/>
  <c r="J40" i="12"/>
  <c r="K40" i="12" s="1"/>
  <c r="J39" i="12"/>
  <c r="K39" i="12" s="1"/>
  <c r="J38" i="12"/>
  <c r="K38" i="12" s="1"/>
  <c r="O37" i="12"/>
  <c r="N37" i="12"/>
  <c r="M37" i="12"/>
  <c r="I37" i="12"/>
  <c r="H37" i="12"/>
  <c r="G37" i="12"/>
  <c r="F37" i="12"/>
  <c r="J37" i="12" s="1"/>
  <c r="K37" i="12" s="1"/>
  <c r="E37" i="12"/>
  <c r="D37" i="12"/>
  <c r="C37" i="12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O18" i="12"/>
  <c r="N18" i="12"/>
  <c r="M18" i="12"/>
  <c r="I18" i="12"/>
  <c r="H18" i="12"/>
  <c r="G18" i="12"/>
  <c r="F18" i="12"/>
  <c r="C18" i="12"/>
  <c r="F47" i="12" l="1"/>
  <c r="J47" i="12" s="1"/>
  <c r="K47" i="12" s="1"/>
  <c r="J46" i="12"/>
  <c r="K46" i="12" s="1"/>
  <c r="E46" i="12"/>
  <c r="E47" i="12" s="1"/>
  <c r="G46" i="12"/>
  <c r="G47" i="12" s="1"/>
  <c r="H46" i="12"/>
  <c r="H47" i="12" s="1"/>
  <c r="N45" i="12"/>
  <c r="J43" i="12"/>
  <c r="K43" i="12" s="1"/>
  <c r="F45" i="12"/>
  <c r="J45" i="12" s="1"/>
  <c r="K45" i="12" s="1"/>
  <c r="O45" i="12"/>
  <c r="N47" i="11" l="1"/>
  <c r="N46" i="11"/>
  <c r="I46" i="11"/>
  <c r="I47" i="11" s="1"/>
  <c r="N45" i="11"/>
  <c r="I45" i="11"/>
  <c r="E45" i="11"/>
  <c r="H44" i="11"/>
  <c r="O43" i="11"/>
  <c r="O46" i="11" s="1"/>
  <c r="O47" i="11" s="1"/>
  <c r="N43" i="11"/>
  <c r="M43" i="11"/>
  <c r="M45" i="11" s="1"/>
  <c r="J43" i="11"/>
  <c r="K43" i="11" s="1"/>
  <c r="I43" i="11"/>
  <c r="H43" i="11"/>
  <c r="H46" i="11" s="1"/>
  <c r="H47" i="11" s="1"/>
  <c r="G43" i="11"/>
  <c r="G46" i="11" s="1"/>
  <c r="G47" i="11" s="1"/>
  <c r="F43" i="11"/>
  <c r="F46" i="11" s="1"/>
  <c r="E43" i="11"/>
  <c r="D43" i="11"/>
  <c r="D45" i="11" s="1"/>
  <c r="C43" i="11"/>
  <c r="C45" i="11" s="1"/>
  <c r="K42" i="11"/>
  <c r="J42" i="11"/>
  <c r="J41" i="11"/>
  <c r="K41" i="11" s="1"/>
  <c r="J40" i="11"/>
  <c r="J39" i="11"/>
  <c r="K39" i="11" s="1"/>
  <c r="J38" i="11"/>
  <c r="K38" i="11" s="1"/>
  <c r="O37" i="11"/>
  <c r="N37" i="11"/>
  <c r="M37" i="11"/>
  <c r="F37" i="11"/>
  <c r="J37" i="11" s="1"/>
  <c r="K37" i="11" s="1"/>
  <c r="E37" i="11"/>
  <c r="E46" i="11" s="1"/>
  <c r="E47" i="11" s="1"/>
  <c r="D37" i="11"/>
  <c r="C37" i="11"/>
  <c r="J36" i="11"/>
  <c r="K36" i="11" s="1"/>
  <c r="K35" i="11"/>
  <c r="J35" i="11"/>
  <c r="J34" i="11"/>
  <c r="J33" i="11"/>
  <c r="K33" i="11" s="1"/>
  <c r="J32" i="11"/>
  <c r="K32" i="11" s="1"/>
  <c r="J31" i="11"/>
  <c r="K31" i="11" s="1"/>
  <c r="J30" i="11"/>
  <c r="K30" i="11" s="1"/>
  <c r="J29" i="11"/>
  <c r="K28" i="11"/>
  <c r="J28" i="11"/>
  <c r="J27" i="11"/>
  <c r="K27" i="11" s="1"/>
  <c r="K26" i="11"/>
  <c r="J26" i="11"/>
  <c r="J25" i="11"/>
  <c r="J24" i="11"/>
  <c r="K24" i="11" s="1"/>
  <c r="O18" i="11"/>
  <c r="N18" i="11"/>
  <c r="M18" i="11"/>
  <c r="F18" i="11"/>
  <c r="C18" i="11"/>
  <c r="I12" i="11"/>
  <c r="H12" i="11"/>
  <c r="G12" i="11"/>
  <c r="I11" i="11"/>
  <c r="H11" i="11"/>
  <c r="G11" i="11"/>
  <c r="F47" i="11" l="1"/>
  <c r="J47" i="11" s="1"/>
  <c r="K47" i="11" s="1"/>
  <c r="J46" i="11"/>
  <c r="K46" i="11" s="1"/>
  <c r="F45" i="11"/>
  <c r="O45" i="11"/>
  <c r="G45" i="11"/>
  <c r="C46" i="11"/>
  <c r="C47" i="11" s="1"/>
  <c r="H45" i="11"/>
  <c r="D46" i="11"/>
  <c r="D47" i="11" s="1"/>
  <c r="M46" i="11"/>
  <c r="M47" i="11" s="1"/>
  <c r="J45" i="11" l="1"/>
  <c r="K45" i="11" s="1"/>
  <c r="C46" i="10" l="1"/>
  <c r="C47" i="10" s="1"/>
  <c r="G45" i="10"/>
  <c r="H44" i="10"/>
  <c r="J44" i="10" s="1"/>
  <c r="K44" i="10" s="1"/>
  <c r="O43" i="10"/>
  <c r="O45" i="10" s="1"/>
  <c r="N43" i="10"/>
  <c r="N45" i="10" s="1"/>
  <c r="M43" i="10"/>
  <c r="M45" i="10" s="1"/>
  <c r="I43" i="10"/>
  <c r="I46" i="10" s="1"/>
  <c r="I47" i="10" s="1"/>
  <c r="H43" i="10"/>
  <c r="H46" i="10" s="1"/>
  <c r="H47" i="10" s="1"/>
  <c r="G43" i="10"/>
  <c r="G46" i="10" s="1"/>
  <c r="G47" i="10" s="1"/>
  <c r="F43" i="10"/>
  <c r="F45" i="10" s="1"/>
  <c r="E43" i="10"/>
  <c r="E45" i="10" s="1"/>
  <c r="D43" i="10"/>
  <c r="D45" i="10" s="1"/>
  <c r="C43" i="10"/>
  <c r="C45" i="10" s="1"/>
  <c r="J42" i="10"/>
  <c r="K42" i="10" s="1"/>
  <c r="J41" i="10"/>
  <c r="K41" i="10" s="1"/>
  <c r="K40" i="10"/>
  <c r="J40" i="10"/>
  <c r="K39" i="10"/>
  <c r="J39" i="10"/>
  <c r="J38" i="10"/>
  <c r="K38" i="10" s="1"/>
  <c r="O37" i="10"/>
  <c r="N37" i="10"/>
  <c r="M37" i="10"/>
  <c r="J37" i="10"/>
  <c r="K37" i="10" s="1"/>
  <c r="I37" i="10"/>
  <c r="H37" i="10"/>
  <c r="G37" i="10"/>
  <c r="F37" i="10"/>
  <c r="E37" i="10"/>
  <c r="D37" i="10"/>
  <c r="C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J27" i="10"/>
  <c r="K27" i="10" s="1"/>
  <c r="K26" i="10"/>
  <c r="J26" i="10"/>
  <c r="K25" i="10"/>
  <c r="J25" i="10"/>
  <c r="K24" i="10"/>
  <c r="J24" i="10"/>
  <c r="I18" i="10"/>
  <c r="H18" i="10"/>
  <c r="G18" i="10"/>
  <c r="F18" i="10"/>
  <c r="C18" i="10"/>
  <c r="H45" i="10" l="1"/>
  <c r="J45" i="10" s="1"/>
  <c r="K45" i="10" s="1"/>
  <c r="D46" i="10"/>
  <c r="D47" i="10" s="1"/>
  <c r="M46" i="10"/>
  <c r="M47" i="10" s="1"/>
  <c r="I45" i="10"/>
  <c r="E46" i="10"/>
  <c r="E47" i="10" s="1"/>
  <c r="N46" i="10"/>
  <c r="N47" i="10" s="1"/>
  <c r="F46" i="10"/>
  <c r="O46" i="10"/>
  <c r="O47" i="10" s="1"/>
  <c r="J43" i="10"/>
  <c r="K43" i="10" s="1"/>
  <c r="F47" i="10" l="1"/>
  <c r="J47" i="10" s="1"/>
  <c r="K47" i="10" s="1"/>
  <c r="J46" i="10"/>
  <c r="K46" i="10" s="1"/>
  <c r="O45" i="9" l="1"/>
  <c r="N45" i="9"/>
  <c r="G45" i="9"/>
  <c r="F45" i="9"/>
  <c r="E45" i="9"/>
  <c r="J44" i="9"/>
  <c r="H44" i="9"/>
  <c r="O43" i="9"/>
  <c r="O46" i="9" s="1"/>
  <c r="O47" i="9" s="1"/>
  <c r="N43" i="9"/>
  <c r="N46" i="9" s="1"/>
  <c r="N47" i="9" s="1"/>
  <c r="M43" i="9"/>
  <c r="M45" i="9" s="1"/>
  <c r="I43" i="9"/>
  <c r="I45" i="9" s="1"/>
  <c r="H43" i="9"/>
  <c r="H46" i="9" s="1"/>
  <c r="H47" i="9" s="1"/>
  <c r="G43" i="9"/>
  <c r="G46" i="9" s="1"/>
  <c r="G47" i="9" s="1"/>
  <c r="F43" i="9"/>
  <c r="J43" i="9" s="1"/>
  <c r="K43" i="9" s="1"/>
  <c r="E43" i="9"/>
  <c r="E46" i="9" s="1"/>
  <c r="E47" i="9" s="1"/>
  <c r="D43" i="9"/>
  <c r="D45" i="9" s="1"/>
  <c r="C43" i="9"/>
  <c r="C45" i="9" s="1"/>
  <c r="J42" i="9"/>
  <c r="K42" i="9" s="1"/>
  <c r="K41" i="9"/>
  <c r="J41" i="9"/>
  <c r="J40" i="9"/>
  <c r="K40" i="9" s="1"/>
  <c r="J39" i="9"/>
  <c r="K39" i="9" s="1"/>
  <c r="J38" i="9"/>
  <c r="K38" i="9" s="1"/>
  <c r="O37" i="9"/>
  <c r="N37" i="9"/>
  <c r="M37" i="9"/>
  <c r="I37" i="9"/>
  <c r="J37" i="9" s="1"/>
  <c r="K37" i="9" s="1"/>
  <c r="H37" i="9"/>
  <c r="G37" i="9"/>
  <c r="F37" i="9"/>
  <c r="E37" i="9"/>
  <c r="D37" i="9"/>
  <c r="C37" i="9"/>
  <c r="J36" i="9"/>
  <c r="K36" i="9" s="1"/>
  <c r="J35" i="9"/>
  <c r="K35" i="9" s="1"/>
  <c r="K34" i="9"/>
  <c r="J34" i="9"/>
  <c r="J33" i="9"/>
  <c r="K33" i="9" s="1"/>
  <c r="J32" i="9"/>
  <c r="K32" i="9" s="1"/>
  <c r="J31" i="9"/>
  <c r="K31" i="9" s="1"/>
  <c r="K30" i="9"/>
  <c r="J30" i="9"/>
  <c r="J29" i="9"/>
  <c r="K29" i="9" s="1"/>
  <c r="J28" i="9"/>
  <c r="K28" i="9" s="1"/>
  <c r="J27" i="9"/>
  <c r="K27" i="9" s="1"/>
  <c r="K26" i="9"/>
  <c r="J26" i="9"/>
  <c r="J25" i="9"/>
  <c r="K25" i="9" s="1"/>
  <c r="J24" i="9"/>
  <c r="K24" i="9" s="1"/>
  <c r="I18" i="9"/>
  <c r="H18" i="9"/>
  <c r="G18" i="9"/>
  <c r="F18" i="9"/>
  <c r="C18" i="9"/>
  <c r="I46" i="9" l="1"/>
  <c r="I47" i="9" s="1"/>
  <c r="C46" i="9"/>
  <c r="C47" i="9" s="1"/>
  <c r="H45" i="9"/>
  <c r="J45" i="9" s="1"/>
  <c r="K45" i="9" s="1"/>
  <c r="D46" i="9"/>
  <c r="D47" i="9" s="1"/>
  <c r="M46" i="9"/>
  <c r="M47" i="9" s="1"/>
  <c r="F46" i="9"/>
  <c r="F47" i="9" l="1"/>
  <c r="J47" i="9" s="1"/>
  <c r="K47" i="9" s="1"/>
  <c r="J46" i="9"/>
  <c r="K46" i="9" s="1"/>
  <c r="O45" i="8" l="1"/>
  <c r="N45" i="8"/>
  <c r="M45" i="8"/>
  <c r="F45" i="8"/>
  <c r="D45" i="8"/>
  <c r="O43" i="8"/>
  <c r="O46" i="8" s="1"/>
  <c r="O47" i="8" s="1"/>
  <c r="N43" i="8"/>
  <c r="N46" i="8" s="1"/>
  <c r="N47" i="8" s="1"/>
  <c r="M43" i="8"/>
  <c r="M46" i="8" s="1"/>
  <c r="M47" i="8" s="1"/>
  <c r="I43" i="8"/>
  <c r="I45" i="8" s="1"/>
  <c r="H43" i="8"/>
  <c r="H46" i="8" s="1"/>
  <c r="H47" i="8" s="1"/>
  <c r="G43" i="8"/>
  <c r="G46" i="8" s="1"/>
  <c r="G47" i="8" s="1"/>
  <c r="F43" i="8"/>
  <c r="F46" i="8" s="1"/>
  <c r="D43" i="8"/>
  <c r="C43" i="8"/>
  <c r="C45" i="8" s="1"/>
  <c r="J42" i="8"/>
  <c r="K42" i="8" s="1"/>
  <c r="E42" i="8"/>
  <c r="E43" i="8" s="1"/>
  <c r="D42" i="8"/>
  <c r="J41" i="8"/>
  <c r="K41" i="8" s="1"/>
  <c r="J40" i="8"/>
  <c r="K40" i="8" s="1"/>
  <c r="J39" i="8"/>
  <c r="K39" i="8" s="1"/>
  <c r="K38" i="8"/>
  <c r="J38" i="8"/>
  <c r="O37" i="8"/>
  <c r="N37" i="8"/>
  <c r="M37" i="8"/>
  <c r="I37" i="8"/>
  <c r="H37" i="8"/>
  <c r="J37" i="8" s="1"/>
  <c r="G37" i="8"/>
  <c r="F37" i="8"/>
  <c r="C37" i="8"/>
  <c r="J36" i="8"/>
  <c r="K36" i="8" s="1"/>
  <c r="K35" i="8"/>
  <c r="J35" i="8"/>
  <c r="J34" i="8"/>
  <c r="K34" i="8" s="1"/>
  <c r="J33" i="8"/>
  <c r="E33" i="8"/>
  <c r="E37" i="8" s="1"/>
  <c r="D33" i="8"/>
  <c r="D37" i="8" s="1"/>
  <c r="K32" i="8"/>
  <c r="J32" i="8"/>
  <c r="J31" i="8"/>
  <c r="K31" i="8" s="1"/>
  <c r="K30" i="8"/>
  <c r="J30" i="8"/>
  <c r="J29" i="8"/>
  <c r="K29" i="8" s="1"/>
  <c r="K28" i="8"/>
  <c r="J28" i="8"/>
  <c r="J27" i="8"/>
  <c r="K27" i="8" s="1"/>
  <c r="K26" i="8"/>
  <c r="J26" i="8"/>
  <c r="J25" i="8"/>
  <c r="K25" i="8" s="1"/>
  <c r="K24" i="8"/>
  <c r="J24" i="8"/>
  <c r="F18" i="8"/>
  <c r="C18" i="8"/>
  <c r="D46" i="8" l="1"/>
  <c r="D47" i="8" s="1"/>
  <c r="E45" i="8"/>
  <c r="E46" i="8"/>
  <c r="E47" i="8" s="1"/>
  <c r="F47" i="8"/>
  <c r="J46" i="8"/>
  <c r="K46" i="8" s="1"/>
  <c r="K37" i="8"/>
  <c r="J43" i="8"/>
  <c r="K43" i="8" s="1"/>
  <c r="G45" i="8"/>
  <c r="J45" i="8" s="1"/>
  <c r="K45" i="8" s="1"/>
  <c r="C46" i="8"/>
  <c r="C47" i="8" s="1"/>
  <c r="K33" i="8"/>
  <c r="H45" i="8"/>
  <c r="I46" i="8"/>
  <c r="I47" i="8" s="1"/>
  <c r="J47" i="8" l="1"/>
  <c r="K47" i="8" s="1"/>
  <c r="C31" i="6" l="1"/>
  <c r="E23" i="6"/>
  <c r="C23" i="6"/>
  <c r="C19" i="5"/>
  <c r="C14" i="5"/>
  <c r="G277" i="3" l="1"/>
  <c r="G271" i="3"/>
  <c r="G200" i="3"/>
  <c r="G154" i="3"/>
  <c r="G128" i="3"/>
  <c r="G116" i="3"/>
  <c r="G97" i="3"/>
  <c r="G62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25" i="3"/>
  <c r="G124" i="3"/>
  <c r="G123" i="3"/>
  <c r="G122" i="3"/>
  <c r="G113" i="3"/>
  <c r="G112" i="3"/>
  <c r="G111" i="3"/>
  <c r="G110" i="3"/>
  <c r="G109" i="3"/>
  <c r="G108" i="3"/>
  <c r="G107" i="3"/>
  <c r="G106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59" i="2"/>
  <c r="H465" i="2"/>
  <c r="H449" i="2"/>
  <c r="H353" i="2"/>
  <c r="H265" i="2"/>
  <c r="H225" i="2"/>
  <c r="H185" i="2"/>
  <c r="H144" i="2"/>
  <c r="H64" i="2"/>
  <c r="H41" i="2"/>
  <c r="H484" i="2"/>
  <c r="H480" i="2"/>
  <c r="H458" i="2"/>
  <c r="H455" i="2"/>
  <c r="H448" i="2"/>
  <c r="H447" i="2"/>
  <c r="H446" i="2"/>
  <c r="H445" i="2"/>
  <c r="H444" i="2"/>
  <c r="H443" i="2"/>
  <c r="H442" i="2"/>
  <c r="H441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62" i="2"/>
  <c r="H61" i="2"/>
  <c r="H60" i="2"/>
  <c r="H59" i="2"/>
  <c r="H58" i="2"/>
  <c r="H57" i="2"/>
  <c r="H56" i="2"/>
  <c r="H55" i="2"/>
  <c r="H54" i="2"/>
  <c r="H53" i="2"/>
  <c r="H52" i="2"/>
  <c r="H51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2" i="2"/>
  <c r="E18" i="4" l="1"/>
  <c r="H88" i="2" l="1"/>
  <c r="H15" i="2"/>
  <c r="H195" i="2" l="1"/>
  <c r="H63" i="2" l="1"/>
  <c r="H16" i="2" l="1"/>
  <c r="D97" i="3" l="1"/>
  <c r="E97" i="3"/>
  <c r="G70" i="3"/>
  <c r="H14" i="2"/>
  <c r="H223" i="2" l="1"/>
  <c r="H50" i="2"/>
  <c r="H13" i="2" l="1"/>
  <c r="H47" i="2" l="1"/>
  <c r="H378" i="2" l="1"/>
  <c r="H263" i="2" l="1"/>
  <c r="H137" i="2"/>
  <c r="H293" i="2" l="1"/>
  <c r="H78" i="2" l="1"/>
  <c r="G265" i="2" l="1"/>
  <c r="E265" i="2"/>
  <c r="F265" i="2"/>
  <c r="H264" i="2"/>
  <c r="G41" i="2" l="1"/>
  <c r="F41" i="2"/>
  <c r="E41" i="2"/>
  <c r="H39" i="2"/>
  <c r="H11" i="2" l="1"/>
  <c r="H10" i="2"/>
  <c r="H481" i="2"/>
  <c r="G64" i="2" l="1"/>
  <c r="G144" i="2"/>
  <c r="G185" i="2"/>
  <c r="G225" i="2"/>
  <c r="G353" i="2"/>
  <c r="G449" i="2"/>
  <c r="G459" i="2"/>
  <c r="G488" i="2"/>
  <c r="H488" i="2" s="1"/>
  <c r="H40" i="2"/>
  <c r="H48" i="2"/>
  <c r="H49" i="2"/>
  <c r="H141" i="2"/>
  <c r="G465" i="2" l="1"/>
  <c r="F26" i="3" l="1"/>
  <c r="H183" i="2" l="1"/>
  <c r="H138" i="2"/>
  <c r="F62" i="3" l="1"/>
  <c r="E62" i="3"/>
  <c r="D62" i="3"/>
  <c r="G47" i="3"/>
  <c r="G33" i="3"/>
  <c r="E26" i="3"/>
  <c r="D26" i="3"/>
  <c r="H87" i="2"/>
  <c r="F64" i="2"/>
  <c r="E64" i="2"/>
  <c r="G73" i="3" l="1"/>
  <c r="F17" i="4" l="1"/>
  <c r="F13" i="4"/>
  <c r="F12" i="4"/>
  <c r="F11" i="4"/>
  <c r="H86" i="2" l="1"/>
  <c r="H9" i="2"/>
  <c r="F128" i="3" l="1"/>
  <c r="D128" i="3"/>
  <c r="E128" i="3"/>
  <c r="G127" i="3"/>
  <c r="H143" i="2" l="1"/>
  <c r="G72" i="3" l="1"/>
  <c r="E14" i="4" l="1"/>
  <c r="G9" i="3" l="1"/>
  <c r="H291" i="2"/>
  <c r="F144" i="2" l="1"/>
  <c r="E144" i="2"/>
  <c r="H142" i="2"/>
  <c r="H73" i="2" l="1"/>
  <c r="H72" i="2"/>
  <c r="F271" i="3" l="1"/>
  <c r="F200" i="3"/>
  <c r="F154" i="3"/>
  <c r="F116" i="3"/>
  <c r="F97" i="3"/>
  <c r="F277" i="3" l="1"/>
  <c r="F459" i="2"/>
  <c r="E459" i="2"/>
  <c r="H351" i="2" l="1"/>
  <c r="H184" i="2" l="1"/>
  <c r="H182" i="2"/>
  <c r="F185" i="2"/>
  <c r="E185" i="2"/>
  <c r="H482" i="2" l="1"/>
  <c r="D18" i="4" l="1"/>
  <c r="C18" i="4"/>
  <c r="F16" i="4"/>
  <c r="D14" i="4"/>
  <c r="F14" i="4" s="1"/>
  <c r="C14" i="4"/>
  <c r="F10" i="4"/>
  <c r="F18" i="4" l="1"/>
  <c r="G247" i="3" l="1"/>
  <c r="G246" i="3"/>
  <c r="G245" i="3"/>
  <c r="G244" i="3"/>
  <c r="G126" i="3"/>
  <c r="G71" i="3" l="1"/>
  <c r="H486" i="2" l="1"/>
  <c r="H485" i="2"/>
  <c r="H483" i="2"/>
  <c r="H440" i="2"/>
  <c r="H417" i="2"/>
  <c r="H416" i="2"/>
  <c r="H362" i="2"/>
  <c r="H352" i="2"/>
  <c r="H350" i="2"/>
  <c r="H292" i="2"/>
  <c r="H262" i="2"/>
  <c r="H261" i="2"/>
  <c r="H224" i="2"/>
  <c r="H222" i="2"/>
  <c r="H221" i="2"/>
  <c r="H220" i="2"/>
  <c r="H219" i="2"/>
  <c r="H194" i="2"/>
  <c r="H193" i="2"/>
  <c r="H192" i="2"/>
  <c r="H181" i="2"/>
  <c r="H180" i="2"/>
  <c r="H179" i="2"/>
  <c r="H178" i="2"/>
  <c r="H140" i="2" l="1"/>
  <c r="H139" i="2"/>
  <c r="H136" i="2"/>
  <c r="H135" i="2"/>
  <c r="H134" i="2"/>
  <c r="H85" i="2"/>
  <c r="H84" i="2"/>
  <c r="H83" i="2"/>
  <c r="H82" i="2"/>
  <c r="H81" i="2"/>
  <c r="H80" i="2"/>
  <c r="H79" i="2"/>
  <c r="H77" i="2"/>
  <c r="H76" i="2"/>
  <c r="H75" i="2"/>
  <c r="H74" i="2"/>
  <c r="H71" i="2"/>
  <c r="F488" i="2"/>
  <c r="F449" i="2"/>
  <c r="F353" i="2"/>
  <c r="F225" i="2"/>
  <c r="F465" i="2" l="1"/>
  <c r="E271" i="3" l="1"/>
  <c r="D271" i="3"/>
  <c r="E200" i="3"/>
  <c r="D200" i="3"/>
  <c r="E154" i="3"/>
  <c r="D154" i="3"/>
  <c r="E116" i="3"/>
  <c r="D116" i="3"/>
  <c r="E277" i="3" l="1"/>
  <c r="D277" i="3"/>
  <c r="E225" i="2" l="1"/>
  <c r="E488" i="2" l="1"/>
  <c r="E449" i="2"/>
  <c r="E353" i="2"/>
  <c r="E465" i="2" l="1"/>
</calcChain>
</file>

<file path=xl/sharedStrings.xml><?xml version="1.0" encoding="utf-8"?>
<sst xmlns="http://schemas.openxmlformats.org/spreadsheetml/2006/main" count="3251" uniqueCount="809">
  <si>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</si>
  <si>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</si>
  <si>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</si>
  <si>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</si>
  <si>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</si>
  <si>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</si>
  <si>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</si>
  <si>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</si>
  <si>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</si>
  <si>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</si>
  <si>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</si>
  <si>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</si>
  <si>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</si>
  <si>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</si>
  <si>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</si>
  <si>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</si>
  <si>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</si>
  <si>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</si>
  <si>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</si>
  <si>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</si>
  <si>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</si>
  <si>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</si>
  <si>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</si>
  <si>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</si>
  <si>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</si>
  <si>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</si>
  <si>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</si>
  <si>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</si>
  <si>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</si>
  <si>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</si>
  <si>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</si>
  <si>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</si>
  <si>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</si>
  <si>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</si>
  <si>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</si>
  <si>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</si>
  <si>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</si>
  <si>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</si>
  <si>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</si>
  <si>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</si>
  <si>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</si>
  <si>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</si>
  <si>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</si>
  <si>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</si>
  <si>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</si>
  <si>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</si>
  <si>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</si>
  <si>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</si>
  <si>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</si>
  <si>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</si>
  <si>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</si>
  <si>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</si>
  <si>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</si>
  <si>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</si>
  <si>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</si>
  <si>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</si>
  <si>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</si>
  <si>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</si>
  <si>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</si>
  <si>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</si>
  <si>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</si>
  <si>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</si>
  <si>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</si>
  <si>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</si>
  <si>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</si>
  <si>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</si>
  <si>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</si>
  <si>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</si>
  <si>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</si>
  <si>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</si>
  <si>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</si>
  <si>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</si>
  <si>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</si>
  <si>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</si>
  <si>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</si>
  <si>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</si>
  <si>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</si>
  <si>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</si>
  <si>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</si>
  <si>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</si>
  <si>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</si>
  <si>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</si>
  <si>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</si>
  <si>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</si>
  <si>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</si>
  <si>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</si>
  <si>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</si>
  <si>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</si>
  <si>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</si>
  <si>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</si>
  <si>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</si>
  <si>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</si>
  <si>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</si>
  <si>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</si>
  <si>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</si>
  <si>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</si>
  <si>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</si>
  <si>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</si>
  <si>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</si>
  <si>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</si>
  <si>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</si>
  <si>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</si>
  <si>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</si>
  <si>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</si>
  <si>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</si>
  <si>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</si>
  <si>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</si>
  <si>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</si>
  <si>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</si>
  <si>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</si>
  <si>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</si>
  <si>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</si>
  <si>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</si>
  <si>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</si>
  <si>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</si>
  <si>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</si>
  <si>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</si>
  <si>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</si>
  <si>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</si>
  <si>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</si>
  <si>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</si>
  <si>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</si>
  <si>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</si>
  <si>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</si>
  <si>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</si>
  <si>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</si>
  <si>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</si>
  <si>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</si>
  <si>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</si>
  <si>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</si>
  <si>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</si>
  <si>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</si>
  <si>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</si>
  <si>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</si>
  <si>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</si>
  <si>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</si>
  <si>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</si>
  <si>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</si>
  <si>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</si>
  <si>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</si>
  <si>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</si>
  <si>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</si>
  <si>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</si>
  <si>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</si>
  <si>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</si>
  <si>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</si>
  <si>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</si>
  <si>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</si>
  <si>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</si>
  <si>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</si>
  <si>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</si>
  <si>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</si>
  <si>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</si>
  <si>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</si>
  <si>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</si>
  <si>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</si>
  <si>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</si>
  <si>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</si>
  <si>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</si>
  <si>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</si>
  <si>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</si>
  <si>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</si>
  <si>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</si>
  <si>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</si>
  <si>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</si>
  <si>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</si>
  <si>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</si>
  <si>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</si>
  <si>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</si>
  <si>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</si>
  <si>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</si>
  <si>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</si>
  <si>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</si>
  <si>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</si>
  <si>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</si>
  <si>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</si>
  <si>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</si>
  <si>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</si>
  <si>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</si>
  <si>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</si>
  <si>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</si>
  <si>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</si>
  <si>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</si>
  <si>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</si>
  <si>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</si>
  <si>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</si>
  <si>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</si>
  <si>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</si>
  <si>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</si>
  <si>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</si>
  <si>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</si>
  <si>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</si>
  <si>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</si>
  <si>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</si>
  <si>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</si>
  <si>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</si>
  <si>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</si>
  <si>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</si>
  <si>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</si>
  <si>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</si>
  <si>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</si>
  <si>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</si>
  <si>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</si>
  <si>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</si>
  <si>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</si>
  <si>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</si>
  <si>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</si>
  <si>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</si>
  <si>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</si>
  <si>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</si>
  <si>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</si>
  <si>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</si>
  <si>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</si>
  <si>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</si>
  <si>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</si>
  <si>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</si>
  <si>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</si>
  <si>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</si>
  <si>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</si>
  <si>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</si>
  <si>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</si>
  <si>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</si>
  <si>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</si>
  <si>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</si>
  <si>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</si>
  <si>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</si>
  <si>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</si>
  <si>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</si>
  <si>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</si>
  <si>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</si>
  <si>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</si>
  <si>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</si>
  <si>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</si>
  <si>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</si>
  <si>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</si>
  <si>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</si>
  <si>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</si>
  <si>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</si>
  <si>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</si>
  <si>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</si>
  <si>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</si>
  <si>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</si>
  <si>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</si>
  <si>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</si>
  <si>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</si>
  <si>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</si>
  <si>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</si>
  <si>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</si>
  <si>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</si>
  <si>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</si>
  <si>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</si>
  <si>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</si>
  <si>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</si>
  <si>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</si>
  <si>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</si>
  <si>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</si>
  <si>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</si>
  <si>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</si>
  <si>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</si>
  <si>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</si>
  <si>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</si>
  <si>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</si>
  <si>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</si>
  <si>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</si>
  <si>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</si>
  <si>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</si>
  <si>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</si>
  <si>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</si>
  <si>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</si>
  <si>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</si>
  <si>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</si>
  <si>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</si>
  <si>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</si>
  <si>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</si>
  <si>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</si>
  <si>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</si>
  <si>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</si>
  <si>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</si>
  <si>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</si>
  <si>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</si>
  <si>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</si>
  <si>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</si>
  <si>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</si>
  <si>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</si>
  <si>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</si>
  <si>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</si>
  <si>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</si>
  <si>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</si>
  <si>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</si>
  <si>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</si>
  <si>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</si>
  <si>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</si>
  <si>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</si>
  <si>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</si>
  <si>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</si>
  <si>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</si>
  <si>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</si>
  <si>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</si>
  <si>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</si>
  <si>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</si>
  <si>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</si>
  <si>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</si>
  <si>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</si>
  <si>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</si>
  <si>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</si>
  <si>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</si>
  <si>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</si>
  <si>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</si>
  <si>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</si>
  <si>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</si>
  <si>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</si>
  <si>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</si>
  <si>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</si>
  <si>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</si>
  <si>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</si>
  <si>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</si>
  <si>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</si>
  <si>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</si>
  <si>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</si>
  <si>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</si>
  <si>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</si>
  <si>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</si>
  <si>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</si>
  <si>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</si>
  <si>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</si>
  <si>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</si>
  <si>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</si>
  <si>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</si>
  <si>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</si>
  <si>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</si>
  <si>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</si>
  <si>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</si>
  <si>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</si>
  <si>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</si>
  <si>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</si>
  <si>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</si>
  <si>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</si>
  <si>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</si>
  <si>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</si>
  <si>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</si>
  <si>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</si>
  <si>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</si>
  <si>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</si>
  <si>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</si>
  <si>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</si>
  <si>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</si>
  <si>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</si>
  <si>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</si>
  <si>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</si>
  <si>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</si>
  <si>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</si>
  <si>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</si>
  <si>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</si>
  <si>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</si>
  <si>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</si>
  <si>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</si>
  <si>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</si>
  <si>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</si>
  <si>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</si>
  <si>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</si>
  <si>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</si>
  <si>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</si>
  <si>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</si>
  <si>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</si>
  <si>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</si>
  <si>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</si>
  <si>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</si>
  <si>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</si>
  <si>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</si>
  <si>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</si>
  <si>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</si>
  <si>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</si>
  <si>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</si>
  <si>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</si>
  <si>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</si>
  <si>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</si>
  <si>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</si>
  <si>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</si>
  <si>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</si>
  <si>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</si>
  <si>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</si>
  <si>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</si>
  <si>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</si>
  <si>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</si>
  <si>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</si>
  <si>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</si>
  <si>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</si>
  <si>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</si>
  <si>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</si>
  <si>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</si>
  <si>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</si>
  <si>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</si>
  <si>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</si>
  <si>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</si>
  <si>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</si>
  <si>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</si>
  <si>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</si>
  <si>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</si>
  <si>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</si>
  <si>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</si>
  <si>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</si>
  <si>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</si>
  <si>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</si>
  <si>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</si>
  <si>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</si>
  <si>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</si>
  <si>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</si>
  <si>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</si>
  <si>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</si>
  <si>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</si>
  <si>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</si>
  <si>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</si>
  <si>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</si>
  <si>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</si>
  <si>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</si>
  <si>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</si>
  <si>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</si>
  <si>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</si>
  <si>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</si>
  <si>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</si>
  <si>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</si>
  <si>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</si>
  <si>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</si>
  <si>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</si>
  <si>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</si>
  <si>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</si>
  <si>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</si>
  <si>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</si>
  <si>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</si>
  <si>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</si>
  <si>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</si>
  <si>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</si>
  <si>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</si>
  <si>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</si>
  <si>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</si>
  <si>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</si>
  <si>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</si>
  <si>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</si>
  <si>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</si>
  <si>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</si>
  <si>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</si>
  <si>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</si>
  <si>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</si>
  <si>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</si>
  <si>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</si>
  <si>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</si>
  <si>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</si>
  <si>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</si>
  <si>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</si>
  <si>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</si>
  <si>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</si>
  <si>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</si>
  <si>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</si>
  <si>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</si>
  <si>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</si>
  <si>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</si>
  <si>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</si>
  <si>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</si>
  <si>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</si>
  <si>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</si>
  <si>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</si>
  <si>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</si>
  <si>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</si>
  <si>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</si>
  <si>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</si>
  <si>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</si>
  <si>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</si>
  <si>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</si>
  <si>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</si>
  <si>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</si>
  <si>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</si>
  <si>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</si>
  <si>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</si>
  <si>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</si>
  <si>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</si>
  <si>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</si>
  <si>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</si>
  <si>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</si>
  <si>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</si>
  <si>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</si>
  <si>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</si>
  <si>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</si>
  <si>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</si>
  <si>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</si>
  <si>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</si>
  <si>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</si>
  <si>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</si>
  <si>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</si>
  <si>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</si>
  <si>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</si>
  <si>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</si>
  <si>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</si>
  <si>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</si>
  <si>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</si>
  <si>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</si>
  <si>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</si>
  <si>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</si>
  <si>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</si>
  <si>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</si>
  <si>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</si>
  <si>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</si>
  <si>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</si>
  <si>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</si>
  <si>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</si>
  <si>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</si>
  <si>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</si>
  <si>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</si>
  <si>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</si>
  <si>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</si>
  <si>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</si>
  <si>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</si>
  <si>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</si>
  <si>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</si>
  <si>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</si>
  <si>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</si>
  <si>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</si>
  <si>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</si>
  <si>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</si>
  <si>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</si>
  <si>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</si>
  <si>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</si>
  <si>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</si>
  <si>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</si>
  <si>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</si>
  <si>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</si>
  <si>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</si>
  <si>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</si>
  <si>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</si>
  <si>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</si>
  <si>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</si>
  <si>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</si>
  <si>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</si>
  <si>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</si>
  <si>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</si>
  <si>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</si>
  <si>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</si>
  <si>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</si>
  <si>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</si>
  <si>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</si>
  <si>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</si>
  <si>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</si>
  <si>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</si>
  <si>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</si>
  <si>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</si>
  <si>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</si>
  <si>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</si>
  <si>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</si>
  <si>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</si>
  <si>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</si>
  <si>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</si>
  <si>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</si>
  <si>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</si>
  <si>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</si>
  <si>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</si>
  <si>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</si>
  <si>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</si>
  <si>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</si>
  <si>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</si>
  <si>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</si>
  <si>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</si>
  <si>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</si>
  <si>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</si>
  <si>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</si>
  <si>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</si>
  <si>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</si>
  <si>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</si>
  <si>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</si>
  <si>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</si>
  <si>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</si>
  <si>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</si>
  <si>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</si>
  <si>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</si>
  <si>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</si>
  <si>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</si>
  <si>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</si>
  <si>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</si>
  <si>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</si>
  <si>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</si>
  <si>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</si>
  <si>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</si>
  <si>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</si>
  <si>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</si>
  <si>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</si>
  <si>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</si>
  <si>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</si>
  <si>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</si>
  <si>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</si>
  <si>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1-3/2022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</si>
  <si>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</si>
  <si>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</si>
  <si>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</si>
  <si>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</si>
  <si>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</si>
  <si>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</si>
  <si>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</si>
  <si>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</si>
  <si>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</si>
  <si>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</si>
  <si>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</si>
  <si>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</si>
  <si>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</si>
  <si>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</si>
  <si>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</si>
  <si>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</si>
  <si>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</si>
  <si>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</si>
  <si>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</si>
  <si>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</si>
  <si>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</si>
  <si>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 xml:space="preserve">                    Tabulka doplňujících ukazatelů za období 3/2022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</si>
  <si>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</si>
  <si>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</si>
  <si>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</si>
  <si>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</si>
  <si>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</si>
  <si>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</si>
  <si>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</si>
  <si>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</si>
  <si>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</si>
  <si>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</si>
  <si>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</si>
  <si>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</si>
  <si>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</si>
  <si>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</si>
  <si>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</si>
  <si>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</si>
  <si>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</si>
  <si>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</si>
  <si>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</si>
  <si>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Stav k 31.03.2022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</si>
  <si>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</si>
  <si>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</si>
  <si>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</si>
  <si>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</si>
  <si>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</si>
  <si>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</si>
  <si>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</si>
  <si>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</si>
  <si>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</si>
  <si>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030 OKT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</si>
  <si>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</si>
  <si>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</si>
  <si>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</si>
  <si>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</si>
  <si>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</si>
  <si>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</si>
  <si>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</si>
  <si>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</si>
  <si>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</si>
  <si>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</si>
  <si>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</si>
  <si>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</si>
  <si>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</si>
  <si>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</si>
  <si>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</si>
  <si>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</si>
  <si>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</si>
  <si>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</si>
  <si>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 xml:space="preserve"> </t>
  </si>
  <si>
    <t>Pasport vybraných rozvahových a výsledovkových položek - HODNOCENÍ - rok 2022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</si>
  <si>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</si>
  <si>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</si>
  <si>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</si>
  <si>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</si>
  <si>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</si>
  <si>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</si>
  <si>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2022</t>
  </si>
  <si>
    <t>Plnění</t>
  </si>
  <si>
    <t xml:space="preserve">Závěrka </t>
  </si>
  <si>
    <t>Závěrka</t>
  </si>
  <si>
    <t>Položka</t>
  </si>
  <si>
    <t>účet</t>
  </si>
  <si>
    <t>r. 2021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</si>
  <si>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</si>
  <si>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</si>
  <si>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</si>
  <si>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</si>
  <si>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</si>
  <si>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</si>
  <si>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</si>
  <si>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</si>
  <si>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</si>
  <si>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</si>
  <si>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</si>
  <si>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</si>
  <si>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</si>
  <si>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</si>
  <si>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</si>
  <si>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</si>
  <si>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</si>
  <si>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</si>
  <si>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</si>
  <si>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</si>
  <si>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</si>
  <si>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</si>
  <si>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</si>
  <si>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</si>
  <si>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</si>
  <si>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</si>
  <si>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</si>
  <si>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</si>
  <si>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</si>
  <si>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</si>
  <si>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</si>
  <si>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</si>
  <si>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</si>
  <si>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</si>
  <si>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</si>
  <si>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</si>
  <si>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</si>
  <si>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</si>
  <si>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</si>
  <si>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</si>
  <si>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</si>
  <si>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</si>
  <si>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</si>
  <si>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</si>
  <si>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</si>
  <si>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</si>
  <si>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</si>
  <si>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</si>
  <si>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</si>
  <si>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</si>
  <si>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</si>
  <si>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</si>
  <si>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</si>
  <si>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</si>
  <si>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</si>
  <si>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</si>
  <si>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</si>
  <si>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</si>
  <si>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</si>
  <si>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Ing. Marcela Hipská</t>
  </si>
  <si>
    <t>Schválil: Ing. Petr Dlouhý</t>
  </si>
  <si>
    <t>216 - Městská knihovna Břeclav, příspěvková organizace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</si>
  <si>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</si>
  <si>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</si>
  <si>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</si>
  <si>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</si>
  <si>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</si>
  <si>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Zpracoval: Hana Málková</t>
  </si>
  <si>
    <t>dne  14.4.2022</t>
  </si>
  <si>
    <t>Schválil: ing. Hrdina Radek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</si>
  <si>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</si>
  <si>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</si>
  <si>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</si>
  <si>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</si>
  <si>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</si>
  <si>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</si>
  <si>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</si>
  <si>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</si>
  <si>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Březen vyplněn dle odeslané mezitimní závěrky, upravený rozpočet = mezitimní závěrka k 31.3.x 4, upravený v nerozhodných položkách na vyrovnaný.</t>
    </r>
  </si>
  <si>
    <t>Zpracovala: Alena Cyprisová</t>
  </si>
  <si>
    <t>Schválila: Lenka Čudová</t>
  </si>
  <si>
    <t>4004 - Mateřská škola Břeclav, Hřbitovní 8, příspěvková organizace</t>
  </si>
  <si>
    <t xml:space="preserve">MŠMT: RZ 41, 77 a 113 celkem 918015,-Kč, do upraveného rozpočtu dáno celkem 3672060,-Kč </t>
  </si>
  <si>
    <t>Zřizovatel: 650000,-</t>
  </si>
  <si>
    <t>Šablony: 78400,-</t>
  </si>
  <si>
    <t>Zpracoval: Trněná</t>
  </si>
  <si>
    <t>Schválil: Mgr. Kocábová Jitka</t>
  </si>
  <si>
    <t>4005 - Mateřská škola Břeclav, Na Valtické 727, příspěvková organizace</t>
  </si>
  <si>
    <t xml:space="preserve">Zpracoval:  Strachová, Olejníková </t>
  </si>
  <si>
    <t xml:space="preserve">Komentář:  Naše organizace obdržela pouze schválený rozpočet na provoz od svého zřizovatele ve výši 1 950 tisíc Kč a zatím neobdržela schválený rozpočet </t>
  </si>
  <si>
    <t xml:space="preserve">na rok 2022 na přímé náklady na vzdělávání od státu (z důvodu provizoria státního rozpočtu). Proto do schváleného rozpočtu na rok 2022 uvádíme rozpočet </t>
  </si>
  <si>
    <t>Schválil:  Kaufová</t>
  </si>
  <si>
    <t xml:space="preserve">ve výši uvedené ve výhledu na roky 2022 -2024. </t>
  </si>
  <si>
    <t xml:space="preserve">V ostatních výnosech (SÚ 6xx) ve skutečnosti máme k 31.3.2022 částku 80 tisíc Kč (67 196,- náhrada pojistné události za rozbitou střechu;  9 050,- akce školy, </t>
  </si>
  <si>
    <t>divadla; 3 525,- doplňková činnost).</t>
  </si>
  <si>
    <t>4007 - Mateřská škola Břeclav, U Splavu 2765, příspěvková organizace</t>
  </si>
  <si>
    <t>Zpracoval:   Alena Cyprisová</t>
  </si>
  <si>
    <t>Schválil: 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</si>
  <si>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</si>
  <si>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</si>
  <si>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Ing. Markéta Hladká, dne 14.4.2022</t>
  </si>
  <si>
    <t>Schválila: Mgr. Zdeňka Stanická</t>
  </si>
  <si>
    <t>4011 Mateřská škola Břeclav, Osvobození 1, příspěvková organizace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</si>
  <si>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</si>
  <si>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</si>
  <si>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</si>
  <si>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</si>
  <si>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</si>
  <si>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</si>
  <si>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Během prvního čtvrtletí se již projevují zvýšené ceny energií, zboží i služeb, ve 2. čtvrtletí bychom pak měli ztrátu alespoň snížit - odstávka vytápění, ukončení školního roku.</t>
  </si>
  <si>
    <t>V druhém pololetí pak bude problém především s náklady na spotřeby energií, rozpočet organizace byl dle pokynu nadále plánován ve snížené výši, nicméně ceny nejen energií</t>
  </si>
  <si>
    <t>rapidně stouply. Smlouvy s dodavateli byly předloženy až po termínu odevzdání plánů rozpočtů.</t>
  </si>
  <si>
    <t>Zpracovala: Ing. Olga Rajnochová</t>
  </si>
  <si>
    <t>Schválila: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</si>
  <si>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</si>
  <si>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 </t>
    </r>
  </si>
  <si>
    <t>Organizace vykázala k datu 31.3.22 výsledek hospodaření ve výši -187.204,35 z důvodu vyšších nákladů zejména v oblasti energií, ale také jiných neočekávaných výdajů,</t>
  </si>
  <si>
    <t>se kterými nebylo kalkulováno v době sestavování rozpočtu pro rok 2022 (např. náklady spojené s vytvořením zázemí pro adaptační skupinu v MŠ)</t>
  </si>
  <si>
    <t>Zpracovala: Ing. Ilona Wozarová</t>
  </si>
  <si>
    <t>Schválila:</t>
  </si>
  <si>
    <t>Mgr. Helena Ondrejková, ředitelka školy</t>
  </si>
  <si>
    <t>4207 - Základní škola Břeclav, Na Valtické 31A, příspěvková organizace</t>
  </si>
  <si>
    <r>
      <t xml:space="preserve">Komentář: </t>
    </r>
    <r>
      <rPr>
        <i/>
        <sz val="11"/>
        <rFont val="Arial"/>
        <family val="2"/>
        <charset val="238"/>
      </rPr>
      <t>Na I. Q by bylo potřeba zasílat vyšší provozní příspěvek, a to především z důvodu vyšší spotřeby energií v tomto období a nárustu jejich cen.</t>
    </r>
  </si>
  <si>
    <r>
      <t xml:space="preserve">                      </t>
    </r>
    <r>
      <rPr>
        <i/>
        <sz val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</t>
    </r>
  </si>
  <si>
    <t>Zpracoval: I. Frýbertová, ekonomka školy</t>
  </si>
  <si>
    <t>Schválil: Mgr. I. Hemalová, ředitelka školy</t>
  </si>
  <si>
    <t>4209 - Základní škola Břeclav, Slovácká 40, příspěvková organizace</t>
  </si>
  <si>
    <t>Zpracovala:  Menšíková Jana</t>
  </si>
  <si>
    <t>Schválil: Mgr. Janošek Martin</t>
  </si>
  <si>
    <t>4211 Základní škola Jana Noháče, Břeclav, Školní 16, příspěvková organizace</t>
  </si>
  <si>
    <t>Schválila: Mgr. Marcela Minaříková</t>
  </si>
  <si>
    <t>4306 - Základní umělecká škola Břeclav, Křížkovského 4, příspěvková organizace</t>
  </si>
  <si>
    <t>MŠMT: RZ  41: 2114252,-Kč, RZ  77: 2114252,-Kč a RZ 113: 3225363,-Kč</t>
  </si>
  <si>
    <t>Zřizovatel: 540000,-Kč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</si>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</sst>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0"/>
      <color rgb="FF3333FF"/>
      <name val="Arial"/>
      <family val="2"/>
      <charset val="238"/>
    </font>
    <font>
      <b/>
      <i/>
      <sz val="18"/>
      <name val="Calibri"/>
      <family val="2"/>
      <charset val="238"/>
    </font>
    <font>
      <b/>
      <sz val="12"/>
      <color rgb="FFC0C0C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4" fontId="33" fillId="0" borderId="9" xfId="0" applyNumberFormat="1" applyFont="1" applyBorder="1"/>
    <xf numFmtId="0" fontId="1" fillId="0" borderId="9" xfId="0" applyFont="1" applyBorder="1"/>
    <xf numFmtId="0" fontId="33" fillId="0" borderId="9" xfId="0" applyFont="1" applyBorder="1" applyAlignment="1">
      <alignment horizontal="left"/>
    </xf>
    <xf numFmtId="0" fontId="33" fillId="0" borderId="0" xfId="0" applyFont="1"/>
    <xf numFmtId="0" fontId="33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3" fillId="0" borderId="0" xfId="0" applyNumberFormat="1" applyFont="1"/>
    <xf numFmtId="0" fontId="34" fillId="2" borderId="9" xfId="0" applyFont="1" applyFill="1" applyBorder="1" applyAlignment="1">
      <alignment horizontal="center"/>
    </xf>
    <xf numFmtId="4" fontId="34" fillId="2" borderId="9" xfId="0" applyNumberFormat="1" applyFont="1" applyFill="1" applyBorder="1" applyAlignment="1">
      <alignment horizontal="center"/>
    </xf>
    <xf numFmtId="0" fontId="34" fillId="0" borderId="0" xfId="0" applyFont="1"/>
    <xf numFmtId="4" fontId="34" fillId="0" borderId="9" xfId="0" applyNumberFormat="1" applyFont="1" applyBorder="1"/>
    <xf numFmtId="0" fontId="33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0" fontId="34" fillId="0" borderId="9" xfId="0" applyFont="1" applyBorder="1" applyAlignment="1">
      <alignment horizontal="left"/>
    </xf>
    <xf numFmtId="4" fontId="34" fillId="0" borderId="9" xfId="0" applyNumberFormat="1" applyFont="1" applyBorder="1" applyAlignment="1">
      <alignment horizontal="left"/>
    </xf>
    <xf numFmtId="0" fontId="34" fillId="0" borderId="9" xfId="0" applyFont="1" applyBorder="1" applyAlignment="1">
      <alignment horizontal="right"/>
    </xf>
    <xf numFmtId="4" fontId="34" fillId="0" borderId="9" xfId="0" applyNumberFormat="1" applyFont="1" applyBorder="1" applyAlignment="1">
      <alignment horizontal="right"/>
    </xf>
    <xf numFmtId="0" fontId="33" fillId="0" borderId="7" xfId="0" applyFont="1" applyBorder="1"/>
    <xf numFmtId="4" fontId="33" fillId="0" borderId="9" xfId="0" applyNumberFormat="1" applyFont="1" applyBorder="1" applyAlignment="1">
      <alignment horizontal="right"/>
    </xf>
    <xf numFmtId="164" fontId="34" fillId="0" borderId="9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164" fontId="33" fillId="0" borderId="9" xfId="0" applyNumberFormat="1" applyFont="1" applyBorder="1" applyAlignment="1">
      <alignment horizontal="left"/>
    </xf>
    <xf numFmtId="0" fontId="34" fillId="0" borderId="9" xfId="0" applyFont="1" applyBorder="1" applyAlignment="1">
      <alignment horizontal="center"/>
    </xf>
    <xf numFmtId="14" fontId="34" fillId="0" borderId="9" xfId="0" applyNumberFormat="1" applyFont="1" applyBorder="1" applyAlignment="1">
      <alignment horizontal="center"/>
    </xf>
    <xf numFmtId="0" fontId="34" fillId="0" borderId="9" xfId="0" applyFont="1" applyBorder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" fontId="33" fillId="0" borderId="9" xfId="0" applyNumberFormat="1" applyFont="1" applyBorder="1" applyAlignment="1">
      <alignment horizontal="center"/>
    </xf>
    <xf numFmtId="14" fontId="33" fillId="0" borderId="9" xfId="0" applyNumberFormat="1" applyFont="1" applyBorder="1" applyAlignment="1">
      <alignment horizontal="left"/>
    </xf>
    <xf numFmtId="0" fontId="33" fillId="2" borderId="9" xfId="0" applyFont="1" applyFill="1" applyBorder="1" applyAlignment="1">
      <alignment horizontal="center"/>
    </xf>
    <xf numFmtId="4" fontId="34" fillId="2" borderId="9" xfId="0" applyNumberFormat="1" applyFont="1" applyFill="1" applyBorder="1"/>
    <xf numFmtId="0" fontId="34" fillId="2" borderId="9" xfId="0" applyFont="1" applyFill="1" applyBorder="1" applyAlignment="1">
      <alignment horizontal="right"/>
    </xf>
    <xf numFmtId="0" fontId="33" fillId="2" borderId="9" xfId="0" applyFont="1" applyFill="1" applyBorder="1"/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/>
    <xf numFmtId="0" fontId="35" fillId="0" borderId="0" xfId="6" applyFont="1" applyAlignment="1">
      <alignment horizontal="right"/>
    </xf>
    <xf numFmtId="0" fontId="1" fillId="0" borderId="0" xfId="6" applyAlignment="1">
      <alignment horizontal="right"/>
    </xf>
    <xf numFmtId="0" fontId="17" fillId="0" borderId="0" xfId="1" applyFont="1" applyAlignment="1">
      <alignment horizontal="right"/>
    </xf>
    <xf numFmtId="0" fontId="1" fillId="0" borderId="0" xfId="6"/>
    <xf numFmtId="0" fontId="1" fillId="0" borderId="0" xfId="6" applyAlignment="1">
      <alignment horizontal="left" indent="1"/>
    </xf>
    <xf numFmtId="0" fontId="1" fillId="0" borderId="0" xfId="6" applyAlignment="1">
      <alignment horizontal="center"/>
    </xf>
    <xf numFmtId="3" fontId="1" fillId="0" borderId="0" xfId="6" applyNumberFormat="1" applyFont="1"/>
    <xf numFmtId="3" fontId="1" fillId="0" borderId="0" xfId="6" applyNumberFormat="1"/>
    <xf numFmtId="0" fontId="1" fillId="3" borderId="0" xfId="0" applyFont="1" applyFill="1" applyAlignment="1" applyProtection="1">
      <alignment horizontal="right" wrapText="1"/>
      <protection locked="0"/>
    </xf>
    <xf numFmtId="0" fontId="36" fillId="0" borderId="0" xfId="6" applyFont="1" applyAlignment="1">
      <alignment horizontal="left" indent="1"/>
    </xf>
    <xf numFmtId="3" fontId="37" fillId="0" borderId="0" xfId="6" applyNumberFormat="1" applyFont="1"/>
    <xf numFmtId="0" fontId="38" fillId="0" borderId="0" xfId="6" applyFont="1" applyFill="1" applyAlignment="1">
      <alignment horizontal="left" indent="1"/>
    </xf>
    <xf numFmtId="0" fontId="37" fillId="0" borderId="0" xfId="6" applyFont="1" applyAlignment="1">
      <alignment horizontal="left" indent="1"/>
    </xf>
    <xf numFmtId="0" fontId="1" fillId="0" borderId="0" xfId="6" applyBorder="1" applyAlignment="1">
      <alignment horizontal="center"/>
    </xf>
    <xf numFmtId="0" fontId="1" fillId="0" borderId="0" xfId="6" applyBorder="1"/>
    <xf numFmtId="0" fontId="39" fillId="0" borderId="0" xfId="6" applyFont="1" applyAlignment="1">
      <alignment horizontal="left" indent="1"/>
    </xf>
    <xf numFmtId="0" fontId="40" fillId="0" borderId="0" xfId="6" applyFont="1" applyFill="1" applyBorder="1" applyAlignment="1">
      <alignment horizontal="center"/>
    </xf>
    <xf numFmtId="0" fontId="41" fillId="7" borderId="47" xfId="6" applyFont="1" applyFill="1" applyBorder="1" applyAlignment="1">
      <alignment horizontal="left" vertical="center" indent="1"/>
    </xf>
    <xf numFmtId="0" fontId="0" fillId="7" borderId="48" xfId="0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 indent="1"/>
    </xf>
    <xf numFmtId="0" fontId="1" fillId="8" borderId="50" xfId="6" applyFont="1" applyFill="1" applyBorder="1" applyAlignment="1">
      <alignment horizontal="left" indent="1"/>
    </xf>
    <xf numFmtId="0" fontId="1" fillId="8" borderId="51" xfId="6" applyFont="1" applyFill="1" applyBorder="1" applyAlignment="1">
      <alignment horizontal="center"/>
    </xf>
    <xf numFmtId="0" fontId="4" fillId="8" borderId="19" xfId="6" applyFont="1" applyFill="1" applyBorder="1"/>
    <xf numFmtId="0" fontId="37" fillId="9" borderId="51" xfId="6" applyFont="1" applyFill="1" applyBorder="1" applyAlignment="1">
      <alignment horizontal="center"/>
    </xf>
    <xf numFmtId="0" fontId="37" fillId="9" borderId="52" xfId="6" applyFont="1" applyFill="1" applyBorder="1" applyAlignment="1">
      <alignment horizontal="center"/>
    </xf>
    <xf numFmtId="3" fontId="37" fillId="8" borderId="47" xfId="6" applyNumberFormat="1" applyFont="1" applyFill="1" applyBorder="1" applyAlignment="1">
      <alignment horizontal="center"/>
    </xf>
    <xf numFmtId="0" fontId="1" fillId="0" borderId="48" xfId="6" applyFont="1" applyBorder="1" applyAlignment="1"/>
    <xf numFmtId="0" fontId="1" fillId="0" borderId="49" xfId="6" applyFont="1" applyBorder="1" applyAlignment="1"/>
    <xf numFmtId="0" fontId="37" fillId="10" borderId="51" xfId="6" applyFont="1" applyFill="1" applyBorder="1" applyAlignment="1">
      <alignment horizontal="center"/>
    </xf>
    <xf numFmtId="0" fontId="37" fillId="10" borderId="52" xfId="6" applyFont="1" applyFill="1" applyBorder="1" applyAlignment="1">
      <alignment horizontal="center"/>
    </xf>
    <xf numFmtId="0" fontId="1" fillId="0" borderId="0" xfId="6" applyFont="1"/>
    <xf numFmtId="0" fontId="42" fillId="8" borderId="53" xfId="6" applyFont="1" applyFill="1" applyBorder="1" applyAlignment="1">
      <alignment horizontal="left" indent="1"/>
    </xf>
    <xf numFmtId="0" fontId="1" fillId="8" borderId="54" xfId="6" applyFont="1" applyFill="1" applyBorder="1" applyAlignment="1">
      <alignment horizontal="center"/>
    </xf>
    <xf numFmtId="0" fontId="4" fillId="7" borderId="55" xfId="6" applyFont="1" applyFill="1" applyBorder="1" applyAlignment="1">
      <alignment horizontal="center"/>
    </xf>
    <xf numFmtId="0" fontId="37" fillId="9" borderId="54" xfId="6" applyFont="1" applyFill="1" applyBorder="1" applyAlignment="1">
      <alignment horizontal="center"/>
    </xf>
    <xf numFmtId="0" fontId="37" fillId="9" borderId="55" xfId="6" applyFont="1" applyFill="1" applyBorder="1" applyAlignment="1">
      <alignment horizontal="center"/>
    </xf>
    <xf numFmtId="3" fontId="37" fillId="8" borderId="28" xfId="6" applyNumberFormat="1" applyFont="1" applyFill="1" applyBorder="1" applyAlignment="1">
      <alignment horizontal="center"/>
    </xf>
    <xf numFmtId="3" fontId="1" fillId="8" borderId="56" xfId="6" applyNumberFormat="1" applyFont="1" applyFill="1" applyBorder="1" applyAlignment="1">
      <alignment horizontal="center"/>
    </xf>
    <xf numFmtId="3" fontId="1" fillId="8" borderId="28" xfId="6" applyNumberFormat="1" applyFont="1" applyFill="1" applyBorder="1" applyAlignment="1">
      <alignment horizontal="center"/>
    </xf>
    <xf numFmtId="0" fontId="37" fillId="10" borderId="54" xfId="6" applyFont="1" applyFill="1" applyBorder="1" applyAlignment="1">
      <alignment horizontal="center"/>
    </xf>
    <xf numFmtId="0" fontId="37" fillId="10" borderId="55" xfId="6" applyFont="1" applyFill="1" applyBorder="1" applyAlignment="1">
      <alignment horizontal="center"/>
    </xf>
    <xf numFmtId="0" fontId="1" fillId="8" borderId="57" xfId="6" applyFont="1" applyFill="1" applyBorder="1" applyAlignment="1">
      <alignment horizontal="center"/>
    </xf>
    <xf numFmtId="0" fontId="42" fillId="0" borderId="41" xfId="6" applyFont="1" applyBorder="1" applyAlignment="1">
      <alignment horizontal="left" indent="1"/>
    </xf>
    <xf numFmtId="165" fontId="1" fillId="0" borderId="51" xfId="6" applyNumberFormat="1" applyFont="1" applyFill="1" applyBorder="1" applyAlignment="1">
      <alignment horizontal="center"/>
    </xf>
    <xf numFmtId="3" fontId="43" fillId="0" borderId="52" xfId="6" applyNumberFormat="1" applyFont="1" applyBorder="1" applyAlignment="1">
      <alignment horizontal="right"/>
    </xf>
    <xf numFmtId="3" fontId="37" fillId="9" borderId="40" xfId="6" applyNumberFormat="1" applyFont="1" applyFill="1" applyBorder="1" applyAlignment="1">
      <alignment horizontal="right"/>
    </xf>
    <xf numFmtId="3" fontId="37" fillId="0" borderId="51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 applyProtection="1">
      <alignment horizontal="right"/>
      <protection locked="0"/>
    </xf>
    <xf numFmtId="3" fontId="1" fillId="0" borderId="51" xfId="6" applyNumberFormat="1" applyFont="1" applyFill="1" applyBorder="1" applyAlignment="1" applyProtection="1">
      <alignment horizontal="right"/>
      <protection locked="0"/>
    </xf>
    <xf numFmtId="3" fontId="1" fillId="0" borderId="58" xfId="6" applyNumberFormat="1" applyFont="1" applyFill="1" applyBorder="1" applyAlignment="1" applyProtection="1">
      <alignment horizontal="right"/>
      <protection locked="0"/>
    </xf>
    <xf numFmtId="165" fontId="37" fillId="10" borderId="57" xfId="6" applyNumberFormat="1" applyFont="1" applyFill="1" applyBorder="1" applyAlignment="1">
      <alignment horizontal="right"/>
    </xf>
    <xf numFmtId="3" fontId="37" fillId="10" borderId="59" xfId="6" applyNumberFormat="1" applyFont="1" applyFill="1" applyBorder="1" applyAlignment="1">
      <alignment horizontal="right"/>
    </xf>
    <xf numFmtId="0" fontId="1" fillId="0" borderId="0" xfId="6" applyFont="1" applyAlignment="1">
      <alignment horizontal="right"/>
    </xf>
    <xf numFmtId="0" fontId="1" fillId="0" borderId="60" xfId="6" applyFont="1" applyBorder="1" applyAlignment="1">
      <alignment horizontal="right"/>
    </xf>
    <xf numFmtId="3" fontId="37" fillId="0" borderId="52" xfId="6" applyNumberFormat="1" applyFont="1" applyFill="1" applyBorder="1" applyAlignment="1">
      <alignment horizontal="right"/>
    </xf>
    <xf numFmtId="0" fontId="42" fillId="0" borderId="61" xfId="6" applyFont="1" applyBorder="1" applyAlignment="1">
      <alignment horizontal="left" indent="1"/>
    </xf>
    <xf numFmtId="165" fontId="1" fillId="0" borderId="62" xfId="6" applyNumberFormat="1" applyFont="1" applyBorder="1" applyAlignment="1">
      <alignment horizontal="center"/>
    </xf>
    <xf numFmtId="4" fontId="43" fillId="0" borderId="63" xfId="6" applyNumberFormat="1" applyFont="1" applyBorder="1" applyAlignment="1">
      <alignment horizontal="right"/>
    </xf>
    <xf numFmtId="2" fontId="37" fillId="9" borderId="61" xfId="6" applyNumberFormat="1" applyFont="1" applyFill="1" applyBorder="1" applyAlignment="1">
      <alignment horizontal="right"/>
    </xf>
    <xf numFmtId="2" fontId="37" fillId="0" borderId="62" xfId="6" applyNumberFormat="1" applyFont="1" applyFill="1" applyBorder="1" applyAlignment="1">
      <alignment horizontal="right"/>
    </xf>
    <xf numFmtId="2" fontId="1" fillId="0" borderId="64" xfId="6" applyNumberFormat="1" applyFont="1" applyFill="1" applyBorder="1" applyAlignment="1" applyProtection="1">
      <alignment horizontal="right"/>
      <protection locked="0"/>
    </xf>
    <xf numFmtId="2" fontId="1" fillId="0" borderId="62" xfId="6" applyNumberFormat="1" applyFont="1" applyFill="1" applyBorder="1" applyAlignment="1" applyProtection="1">
      <alignment horizontal="right"/>
      <protection locked="0"/>
    </xf>
    <xf numFmtId="2" fontId="1" fillId="0" borderId="64" xfId="6" applyNumberFormat="1" applyFont="1" applyBorder="1" applyAlignment="1" applyProtection="1">
      <alignment horizontal="right"/>
      <protection locked="0"/>
    </xf>
    <xf numFmtId="165" fontId="37" fillId="10" borderId="62" xfId="6" applyNumberFormat="1" applyFont="1" applyFill="1" applyBorder="1" applyAlignment="1">
      <alignment horizontal="right"/>
    </xf>
    <xf numFmtId="3" fontId="37" fillId="10" borderId="63" xfId="6" applyNumberFormat="1" applyFont="1" applyFill="1" applyBorder="1" applyAlignment="1">
      <alignment horizontal="right"/>
    </xf>
    <xf numFmtId="0" fontId="1" fillId="0" borderId="65" xfId="6" applyFont="1" applyBorder="1" applyAlignment="1">
      <alignment horizontal="right"/>
    </xf>
    <xf numFmtId="3" fontId="37" fillId="0" borderId="63" xfId="6" applyNumberFormat="1" applyFont="1" applyFill="1" applyBorder="1" applyAlignment="1">
      <alignment horizontal="right"/>
    </xf>
    <xf numFmtId="0" fontId="42" fillId="0" borderId="40" xfId="6" applyFont="1" applyBorder="1" applyAlignment="1">
      <alignment horizontal="left" indent="1"/>
    </xf>
    <xf numFmtId="3" fontId="1" fillId="0" borderId="66" xfId="6" applyNumberFormat="1" applyFont="1" applyBorder="1" applyAlignment="1">
      <alignment horizontal="center"/>
    </xf>
    <xf numFmtId="3" fontId="43" fillId="0" borderId="67" xfId="6" applyNumberFormat="1" applyFont="1" applyBorder="1" applyAlignment="1">
      <alignment horizontal="right"/>
    </xf>
    <xf numFmtId="3" fontId="44" fillId="0" borderId="68" xfId="6" applyNumberFormat="1" applyFont="1" applyFill="1" applyBorder="1" applyAlignment="1">
      <alignment horizontal="right"/>
    </xf>
    <xf numFmtId="3" fontId="1" fillId="0" borderId="7" xfId="6" applyNumberFormat="1" applyFont="1" applyFill="1" applyBorder="1" applyAlignment="1" applyProtection="1">
      <alignment horizontal="right"/>
      <protection locked="0"/>
    </xf>
    <xf numFmtId="3" fontId="1" fillId="0" borderId="66" xfId="6" applyNumberFormat="1" applyFont="1" applyFill="1" applyBorder="1" applyAlignment="1" applyProtection="1">
      <alignment horizontal="right"/>
      <protection locked="0"/>
    </xf>
    <xf numFmtId="3" fontId="37" fillId="10" borderId="66" xfId="6" applyNumberFormat="1" applyFont="1" applyFill="1" applyBorder="1" applyAlignment="1">
      <alignment horizontal="right"/>
    </xf>
    <xf numFmtId="3" fontId="37" fillId="10" borderId="67" xfId="6" applyNumberFormat="1" applyFont="1" applyFill="1" applyBorder="1" applyAlignment="1">
      <alignment horizontal="right"/>
    </xf>
    <xf numFmtId="3" fontId="37" fillId="0" borderId="67" xfId="6" applyNumberFormat="1" applyFont="1" applyFill="1" applyBorder="1" applyAlignment="1">
      <alignment horizontal="right"/>
    </xf>
    <xf numFmtId="0" fontId="42" fillId="0" borderId="69" xfId="6" applyFont="1" applyBorder="1" applyAlignment="1">
      <alignment horizontal="left" indent="1"/>
    </xf>
    <xf numFmtId="3" fontId="37" fillId="9" borderId="69" xfId="6" applyNumberFormat="1" applyFont="1" applyFill="1" applyBorder="1" applyAlignment="1">
      <alignment horizontal="right"/>
    </xf>
    <xf numFmtId="3" fontId="44" fillId="0" borderId="66" xfId="6" applyNumberFormat="1" applyFont="1" applyFill="1" applyBorder="1" applyAlignment="1">
      <alignment horizontal="right"/>
    </xf>
    <xf numFmtId="0" fontId="1" fillId="0" borderId="66" xfId="6" applyFont="1" applyBorder="1" applyAlignment="1">
      <alignment horizontal="right"/>
    </xf>
    <xf numFmtId="3" fontId="1" fillId="0" borderId="57" xfId="6" applyNumberFormat="1" applyFont="1" applyFill="1" applyBorder="1" applyAlignment="1">
      <alignment horizontal="center"/>
    </xf>
    <xf numFmtId="3" fontId="43" fillId="0" borderId="59" xfId="6" applyNumberFormat="1" applyFont="1" applyBorder="1" applyAlignment="1">
      <alignment horizontal="right"/>
    </xf>
    <xf numFmtId="3" fontId="37" fillId="9" borderId="70" xfId="6" applyNumberFormat="1" applyFont="1" applyFill="1" applyBorder="1" applyAlignment="1">
      <alignment horizontal="right"/>
    </xf>
    <xf numFmtId="3" fontId="44" fillId="0" borderId="57" xfId="6" applyNumberFormat="1" applyFont="1" applyFill="1" applyBorder="1" applyAlignment="1">
      <alignment horizontal="right"/>
    </xf>
    <xf numFmtId="3" fontId="1" fillId="0" borderId="65" xfId="6" applyNumberFormat="1" applyFont="1" applyFill="1" applyBorder="1" applyAlignment="1" applyProtection="1">
      <alignment horizontal="right"/>
      <protection locked="0"/>
    </xf>
    <xf numFmtId="3" fontId="1" fillId="0" borderId="71" xfId="6" applyNumberFormat="1" applyFont="1" applyFill="1" applyBorder="1" applyAlignment="1" applyProtection="1">
      <alignment horizontal="right"/>
      <protection locked="0"/>
    </xf>
    <xf numFmtId="3" fontId="37" fillId="10" borderId="57" xfId="6" applyNumberFormat="1" applyFont="1" applyFill="1" applyBorder="1" applyAlignment="1">
      <alignment horizontal="right"/>
    </xf>
    <xf numFmtId="0" fontId="1" fillId="0" borderId="62" xfId="6" applyFont="1" applyBorder="1" applyAlignment="1">
      <alignment horizontal="right"/>
    </xf>
    <xf numFmtId="3" fontId="37" fillId="0" borderId="59" xfId="6" applyNumberFormat="1" applyFont="1" applyFill="1" applyBorder="1" applyAlignment="1">
      <alignment horizontal="right"/>
    </xf>
    <xf numFmtId="0" fontId="42" fillId="10" borderId="47" xfId="6" applyFont="1" applyFill="1" applyBorder="1" applyAlignment="1">
      <alignment horizontal="left" indent="1"/>
    </xf>
    <xf numFmtId="3" fontId="37" fillId="9" borderId="51" xfId="6" applyNumberFormat="1" applyFont="1" applyFill="1" applyBorder="1" applyAlignment="1">
      <alignment horizontal="center"/>
    </xf>
    <xf numFmtId="3" fontId="37" fillId="9" borderId="47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>
      <alignment horizontal="right"/>
    </xf>
    <xf numFmtId="3" fontId="37" fillId="9" borderId="48" xfId="6" applyNumberFormat="1" applyFont="1" applyFill="1" applyBorder="1" applyAlignment="1" applyProtection="1">
      <alignment horizontal="right"/>
      <protection locked="0"/>
    </xf>
    <xf numFmtId="3" fontId="1" fillId="9" borderId="56" xfId="6" applyNumberFormat="1" applyFont="1" applyFill="1" applyBorder="1" applyAlignment="1" applyProtection="1">
      <alignment horizontal="right"/>
      <protection locked="0"/>
    </xf>
    <xf numFmtId="3" fontId="1" fillId="9" borderId="49" xfId="6" applyNumberFormat="1" applyFont="1" applyFill="1" applyBorder="1" applyAlignment="1" applyProtection="1">
      <alignment horizontal="right"/>
      <protection locked="0"/>
    </xf>
    <xf numFmtId="3" fontId="37" fillId="10" borderId="56" xfId="6" applyNumberFormat="1" applyFont="1" applyFill="1" applyBorder="1" applyAlignment="1">
      <alignment horizontal="right"/>
    </xf>
    <xf numFmtId="3" fontId="37" fillId="10" borderId="49" xfId="6" applyNumberFormat="1" applyFont="1" applyFill="1" applyBorder="1" applyAlignment="1">
      <alignment horizontal="right"/>
    </xf>
    <xf numFmtId="0" fontId="1" fillId="9" borderId="56" xfId="6" applyFont="1" applyFill="1" applyBorder="1" applyAlignment="1">
      <alignment horizontal="right"/>
    </xf>
    <xf numFmtId="3" fontId="37" fillId="9" borderId="49" xfId="6" applyNumberFormat="1" applyFont="1" applyFill="1" applyBorder="1" applyAlignment="1">
      <alignment horizontal="right"/>
    </xf>
    <xf numFmtId="3" fontId="1" fillId="0" borderId="60" xfId="6" applyNumberFormat="1" applyFont="1" applyFill="1" applyBorder="1" applyAlignment="1">
      <alignment horizontal="center"/>
    </xf>
    <xf numFmtId="3" fontId="1" fillId="0" borderId="68" xfId="6" applyNumberFormat="1" applyFont="1" applyFill="1" applyBorder="1" applyAlignment="1" applyProtection="1">
      <alignment horizontal="right"/>
      <protection locked="0"/>
    </xf>
    <xf numFmtId="3" fontId="1" fillId="0" borderId="46" xfId="6" applyNumberFormat="1" applyFont="1" applyFill="1" applyBorder="1" applyAlignment="1" applyProtection="1">
      <alignment horizontal="right"/>
      <protection locked="0"/>
    </xf>
    <xf numFmtId="0" fontId="1" fillId="0" borderId="68" xfId="6" applyFont="1" applyBorder="1" applyAlignment="1">
      <alignment horizontal="right"/>
    </xf>
    <xf numFmtId="3" fontId="1" fillId="0" borderId="62" xfId="6" applyNumberFormat="1" applyFont="1" applyBorder="1" applyAlignment="1">
      <alignment horizontal="center"/>
    </xf>
    <xf numFmtId="3" fontId="43" fillId="0" borderId="72" xfId="6" applyNumberFormat="1" applyFont="1" applyBorder="1" applyAlignment="1">
      <alignment horizontal="right"/>
    </xf>
    <xf numFmtId="3" fontId="44" fillId="0" borderId="65" xfId="6" applyNumberFormat="1" applyFont="1" applyFill="1" applyBorder="1" applyAlignment="1">
      <alignment horizontal="right"/>
    </xf>
    <xf numFmtId="3" fontId="37" fillId="10" borderId="65" xfId="6" applyNumberFormat="1" applyFont="1" applyFill="1" applyBorder="1" applyAlignment="1">
      <alignment horizontal="right"/>
    </xf>
    <xf numFmtId="3" fontId="37" fillId="10" borderId="72" xfId="6" applyNumberFormat="1" applyFont="1" applyFill="1" applyBorder="1" applyAlignment="1">
      <alignment horizontal="right"/>
    </xf>
    <xf numFmtId="3" fontId="37" fillId="0" borderId="72" xfId="6" applyNumberFormat="1" applyFont="1" applyFill="1" applyBorder="1" applyAlignment="1">
      <alignment horizontal="right"/>
    </xf>
    <xf numFmtId="0" fontId="42" fillId="0" borderId="68" xfId="6" applyFont="1" applyBorder="1" applyAlignment="1">
      <alignment horizontal="left" indent="1"/>
    </xf>
    <xf numFmtId="3" fontId="44" fillId="0" borderId="68" xfId="6" applyNumberFormat="1" applyFont="1" applyFill="1" applyBorder="1" applyAlignment="1">
      <alignment horizontal="center"/>
    </xf>
    <xf numFmtId="3" fontId="43" fillId="0" borderId="60" xfId="6" applyNumberFormat="1" applyFont="1" applyBorder="1" applyAlignment="1">
      <alignment horizontal="right"/>
    </xf>
    <xf numFmtId="3" fontId="37" fillId="9" borderId="73" xfId="6" applyNumberFormat="1" applyFont="1" applyFill="1" applyBorder="1" applyAlignment="1" applyProtection="1">
      <alignment horizontal="right"/>
      <protection locked="0"/>
    </xf>
    <xf numFmtId="3" fontId="37" fillId="0" borderId="60" xfId="6" applyNumberFormat="1" applyFont="1" applyFill="1" applyBorder="1" applyAlignment="1" applyProtection="1">
      <alignment horizontal="right"/>
      <protection locked="0"/>
    </xf>
    <xf numFmtId="3" fontId="1" fillId="0" borderId="74" xfId="6" applyNumberFormat="1" applyFont="1" applyFill="1" applyBorder="1" applyAlignment="1" applyProtection="1">
      <alignment horizontal="right"/>
      <protection locked="0"/>
    </xf>
    <xf numFmtId="3" fontId="1" fillId="0" borderId="60" xfId="6" applyNumberFormat="1" applyFont="1" applyFill="1" applyBorder="1" applyAlignment="1" applyProtection="1">
      <alignment horizontal="right"/>
      <protection locked="0"/>
    </xf>
    <xf numFmtId="3" fontId="37" fillId="10" borderId="60" xfId="6" applyNumberFormat="1" applyFont="1" applyFill="1" applyBorder="1" applyAlignment="1">
      <alignment horizontal="right"/>
    </xf>
    <xf numFmtId="164" fontId="37" fillId="10" borderId="75" xfId="6" applyNumberFormat="1" applyFont="1" applyFill="1" applyBorder="1" applyAlignment="1">
      <alignment horizontal="right"/>
    </xf>
    <xf numFmtId="164" fontId="37" fillId="0" borderId="75" xfId="6" applyNumberFormat="1" applyFont="1" applyFill="1" applyBorder="1" applyAlignment="1">
      <alignment horizontal="right"/>
    </xf>
    <xf numFmtId="164" fontId="37" fillId="0" borderId="60" xfId="6" applyNumberFormat="1" applyFont="1" applyFill="1" applyBorder="1" applyAlignment="1">
      <alignment horizontal="right"/>
    </xf>
    <xf numFmtId="3" fontId="44" fillId="0" borderId="66" xfId="6" applyNumberFormat="1" applyFont="1" applyFill="1" applyBorder="1" applyAlignment="1">
      <alignment horizontal="center"/>
    </xf>
    <xf numFmtId="3" fontId="43" fillId="0" borderId="66" xfId="6" applyNumberFormat="1" applyFont="1" applyBorder="1" applyAlignment="1">
      <alignment horizontal="right"/>
    </xf>
    <xf numFmtId="3" fontId="37" fillId="9" borderId="69" xfId="6" applyNumberFormat="1" applyFont="1" applyFill="1" applyBorder="1" applyAlignment="1" applyProtection="1">
      <alignment horizontal="right"/>
      <protection locked="0"/>
    </xf>
    <xf numFmtId="3" fontId="37" fillId="0" borderId="66" xfId="6" applyNumberFormat="1" applyFont="1" applyFill="1" applyBorder="1" applyAlignment="1" applyProtection="1">
      <alignment horizontal="right"/>
      <protection locked="0"/>
    </xf>
    <xf numFmtId="164" fontId="37" fillId="10" borderId="67" xfId="6" applyNumberFormat="1" applyFont="1" applyFill="1" applyBorder="1" applyAlignment="1">
      <alignment horizontal="right"/>
    </xf>
    <xf numFmtId="164" fontId="37" fillId="0" borderId="67" xfId="6" applyNumberFormat="1" applyFont="1" applyFill="1" applyBorder="1" applyAlignment="1">
      <alignment horizontal="right"/>
    </xf>
    <xf numFmtId="164" fontId="37" fillId="0" borderId="66" xfId="6" applyNumberFormat="1" applyFont="1" applyFill="1" applyBorder="1" applyAlignment="1">
      <alignment horizontal="right"/>
    </xf>
    <xf numFmtId="3" fontId="44" fillId="0" borderId="62" xfId="6" applyNumberFormat="1" applyFont="1" applyFill="1" applyBorder="1" applyAlignment="1">
      <alignment horizontal="center"/>
    </xf>
    <xf numFmtId="3" fontId="43" fillId="0" borderId="62" xfId="6" applyNumberFormat="1" applyFont="1" applyBorder="1" applyAlignment="1">
      <alignment horizontal="right"/>
    </xf>
    <xf numFmtId="3" fontId="37" fillId="9" borderId="61" xfId="6" applyNumberFormat="1" applyFont="1" applyFill="1" applyBorder="1" applyAlignment="1" applyProtection="1">
      <alignment horizontal="right"/>
      <protection locked="0"/>
    </xf>
    <xf numFmtId="3" fontId="37" fillId="0" borderId="54" xfId="6" applyNumberFormat="1" applyFont="1" applyFill="1" applyBorder="1" applyAlignment="1" applyProtection="1">
      <alignment horizontal="right"/>
      <protection locked="0"/>
    </xf>
    <xf numFmtId="3" fontId="1" fillId="0" borderId="28" xfId="6" applyNumberFormat="1" applyFont="1" applyFill="1" applyBorder="1" applyAlignment="1" applyProtection="1">
      <alignment horizontal="right"/>
      <protection locked="0"/>
    </xf>
    <xf numFmtId="3" fontId="1" fillId="0" borderId="62" xfId="6" applyNumberFormat="1" applyFont="1" applyFill="1" applyBorder="1" applyAlignment="1" applyProtection="1">
      <alignment horizontal="right"/>
      <protection locked="0"/>
    </xf>
    <xf numFmtId="3" fontId="1" fillId="0" borderId="64" xfId="6" applyNumberFormat="1" applyFont="1" applyFill="1" applyBorder="1" applyAlignment="1" applyProtection="1">
      <alignment horizontal="right"/>
      <protection locked="0"/>
    </xf>
    <xf numFmtId="164" fontId="37" fillId="0" borderId="63" xfId="6" applyNumberFormat="1" applyFont="1" applyFill="1" applyBorder="1" applyAlignment="1">
      <alignment horizontal="right"/>
    </xf>
    <xf numFmtId="164" fontId="37" fillId="0" borderId="62" xfId="6" applyNumberFormat="1" applyFont="1" applyFill="1" applyBorder="1" applyAlignment="1">
      <alignment horizontal="right"/>
    </xf>
    <xf numFmtId="3" fontId="43" fillId="0" borderId="68" xfId="6" applyNumberFormat="1" applyFont="1" applyBorder="1" applyAlignment="1">
      <alignment horizontal="right"/>
    </xf>
    <xf numFmtId="3" fontId="44" fillId="9" borderId="40" xfId="6" applyNumberFormat="1" applyFont="1" applyFill="1" applyBorder="1" applyAlignment="1" applyProtection="1">
      <alignment horizontal="right"/>
      <protection locked="0"/>
    </xf>
    <xf numFmtId="3" fontId="44" fillId="0" borderId="68" xfId="6" applyNumberFormat="1" applyFont="1" applyFill="1" applyBorder="1" applyAlignment="1" applyProtection="1">
      <alignment horizontal="right"/>
      <protection locked="0"/>
    </xf>
    <xf numFmtId="164" fontId="37" fillId="0" borderId="76" xfId="6" applyNumberFormat="1" applyFont="1" applyFill="1" applyBorder="1" applyAlignment="1">
      <alignment horizontal="right"/>
    </xf>
    <xf numFmtId="164" fontId="37" fillId="0" borderId="68" xfId="6" applyNumberFormat="1" applyFont="1" applyFill="1" applyBorder="1" applyAlignment="1">
      <alignment horizontal="right"/>
    </xf>
    <xf numFmtId="3" fontId="44" fillId="9" borderId="69" xfId="6" applyNumberFormat="1" applyFont="1" applyFill="1" applyBorder="1" applyAlignment="1" applyProtection="1">
      <alignment horizontal="right"/>
      <protection locked="0"/>
    </xf>
    <xf numFmtId="3" fontId="44" fillId="0" borderId="66" xfId="6" applyNumberFormat="1" applyFont="1" applyFill="1" applyBorder="1" applyAlignment="1" applyProtection="1">
      <alignment horizontal="right"/>
      <protection locked="0"/>
    </xf>
    <xf numFmtId="3" fontId="44" fillId="0" borderId="65" xfId="6" applyNumberFormat="1" applyFont="1" applyFill="1" applyBorder="1" applyAlignment="1">
      <alignment horizontal="center"/>
    </xf>
    <xf numFmtId="3" fontId="43" fillId="0" borderId="65" xfId="6" applyNumberFormat="1" applyFont="1" applyBorder="1" applyAlignment="1">
      <alignment horizontal="right"/>
    </xf>
    <xf numFmtId="3" fontId="44" fillId="9" borderId="70" xfId="6" applyNumberFormat="1" applyFont="1" applyFill="1" applyBorder="1" applyAlignment="1" applyProtection="1">
      <alignment horizontal="right"/>
      <protection locked="0"/>
    </xf>
    <xf numFmtId="3" fontId="44" fillId="0" borderId="57" xfId="6" applyNumberFormat="1" applyFont="1" applyFill="1" applyBorder="1" applyAlignment="1" applyProtection="1">
      <alignment horizontal="right"/>
      <protection locked="0"/>
    </xf>
    <xf numFmtId="3" fontId="37" fillId="10" borderId="62" xfId="6" applyNumberFormat="1" applyFont="1" applyFill="1" applyBorder="1" applyAlignment="1">
      <alignment horizontal="right"/>
    </xf>
    <xf numFmtId="164" fontId="37" fillId="10" borderId="63" xfId="6" applyNumberFormat="1" applyFont="1" applyFill="1" applyBorder="1" applyAlignment="1">
      <alignment horizontal="right"/>
    </xf>
    <xf numFmtId="164" fontId="37" fillId="0" borderId="72" xfId="6" applyNumberFormat="1" applyFont="1" applyFill="1" applyBorder="1" applyAlignment="1">
      <alignment horizontal="right"/>
    </xf>
    <xf numFmtId="164" fontId="37" fillId="0" borderId="65" xfId="6" applyNumberFormat="1" applyFont="1" applyFill="1" applyBorder="1" applyAlignment="1">
      <alignment horizontal="right"/>
    </xf>
    <xf numFmtId="3" fontId="37" fillId="10" borderId="56" xfId="6" applyNumberFormat="1" applyFont="1" applyFill="1" applyBorder="1" applyAlignment="1">
      <alignment horizontal="center"/>
    </xf>
    <xf numFmtId="3" fontId="37" fillId="10" borderId="47" xfId="6" applyNumberFormat="1" applyFont="1" applyFill="1" applyBorder="1" applyAlignment="1">
      <alignment horizontal="right"/>
    </xf>
    <xf numFmtId="3" fontId="37" fillId="9" borderId="47" xfId="6" applyNumberFormat="1" applyFont="1" applyFill="1" applyBorder="1" applyAlignment="1" applyProtection="1">
      <alignment horizontal="right"/>
    </xf>
    <xf numFmtId="3" fontId="37" fillId="10" borderId="48" xfId="6" applyNumberFormat="1" applyFont="1" applyFill="1" applyBorder="1" applyAlignment="1">
      <alignment horizontal="right"/>
    </xf>
    <xf numFmtId="164" fontId="37" fillId="10" borderId="49" xfId="6" applyNumberFormat="1" applyFont="1" applyFill="1" applyBorder="1" applyAlignment="1">
      <alignment horizontal="right"/>
    </xf>
    <xf numFmtId="164" fontId="37" fillId="10" borderId="56" xfId="6" applyNumberFormat="1" applyFont="1" applyFill="1" applyBorder="1" applyAlignment="1">
      <alignment horizontal="right"/>
    </xf>
    <xf numFmtId="3" fontId="44" fillId="0" borderId="68" xfId="6" applyNumberFormat="1" applyFont="1" applyBorder="1" applyAlignment="1">
      <alignment horizontal="right"/>
    </xf>
    <xf numFmtId="3" fontId="44" fillId="0" borderId="60" xfId="6" applyNumberFormat="1" applyFont="1" applyFill="1" applyBorder="1" applyAlignment="1" applyProtection="1">
      <alignment horizontal="right"/>
      <protection locked="0"/>
    </xf>
    <xf numFmtId="3" fontId="37" fillId="10" borderId="68" xfId="6" applyNumberFormat="1" applyFont="1" applyFill="1" applyBorder="1" applyAlignment="1">
      <alignment horizontal="right"/>
    </xf>
    <xf numFmtId="164" fontId="37" fillId="10" borderId="76" xfId="6" applyNumberFormat="1" applyFont="1" applyFill="1" applyBorder="1" applyAlignment="1">
      <alignment horizontal="right"/>
    </xf>
    <xf numFmtId="3" fontId="44" fillId="0" borderId="66" xfId="6" applyNumberFormat="1" applyFont="1" applyBorder="1" applyAlignment="1">
      <alignment horizontal="right"/>
    </xf>
    <xf numFmtId="3" fontId="44" fillId="0" borderId="65" xfId="6" applyNumberFormat="1" applyFont="1" applyBorder="1" applyAlignment="1">
      <alignment horizontal="right"/>
    </xf>
    <xf numFmtId="3" fontId="37" fillId="10" borderId="77" xfId="6" applyNumberFormat="1" applyFont="1" applyFill="1" applyBorder="1" applyAlignment="1">
      <alignment horizontal="right"/>
    </xf>
    <xf numFmtId="3" fontId="37" fillId="10" borderId="40" xfId="6" applyNumberFormat="1" applyFont="1" applyFill="1" applyBorder="1" applyAlignment="1">
      <alignment horizontal="right"/>
    </xf>
    <xf numFmtId="164" fontId="37" fillId="10" borderId="68" xfId="6" applyNumberFormat="1" applyFont="1" applyFill="1" applyBorder="1" applyAlignment="1">
      <alignment horizontal="right"/>
    </xf>
    <xf numFmtId="0" fontId="42" fillId="0" borderId="41" xfId="6" applyFont="1" applyFill="1" applyBorder="1" applyAlignment="1">
      <alignment horizontal="left" indent="1"/>
    </xf>
    <xf numFmtId="3" fontId="37" fillId="0" borderId="57" xfId="6" applyNumberFormat="1" applyFont="1" applyFill="1" applyBorder="1" applyAlignment="1">
      <alignment horizontal="center"/>
    </xf>
    <xf numFmtId="3" fontId="1" fillId="0" borderId="41" xfId="6" applyNumberFormat="1" applyFont="1" applyFill="1" applyBorder="1" applyAlignment="1">
      <alignment horizontal="right"/>
    </xf>
    <xf numFmtId="3" fontId="37" fillId="0" borderId="53" xfId="6" applyNumberFormat="1" applyFont="1" applyFill="1" applyBorder="1" applyAlignment="1" applyProtection="1">
      <alignment horizontal="right"/>
      <protection locked="0"/>
    </xf>
    <xf numFmtId="3" fontId="1" fillId="0" borderId="57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>
      <alignment horizontal="right"/>
    </xf>
    <xf numFmtId="3" fontId="37" fillId="0" borderId="73" xfId="6" applyNumberFormat="1" applyFont="1" applyFill="1" applyBorder="1" applyAlignment="1">
      <alignment horizontal="right"/>
    </xf>
    <xf numFmtId="0" fontId="1" fillId="0" borderId="0" xfId="6" applyFont="1" applyFill="1" applyAlignment="1">
      <alignment horizontal="right"/>
    </xf>
    <xf numFmtId="0" fontId="1" fillId="0" borderId="57" xfId="6" applyFont="1" applyFill="1" applyBorder="1" applyAlignment="1">
      <alignment horizontal="right"/>
    </xf>
    <xf numFmtId="164" fontId="37" fillId="0" borderId="49" xfId="6" applyNumberFormat="1" applyFont="1" applyFill="1" applyBorder="1" applyAlignment="1">
      <alignment horizontal="right"/>
    </xf>
    <xf numFmtId="0" fontId="1" fillId="0" borderId="0" xfId="6" applyFill="1"/>
    <xf numFmtId="0" fontId="42" fillId="10" borderId="50" xfId="6" applyFont="1" applyFill="1" applyBorder="1" applyAlignment="1">
      <alignment horizontal="left" indent="1"/>
    </xf>
    <xf numFmtId="3" fontId="37" fillId="10" borderId="73" xfId="6" applyNumberFormat="1" applyFont="1" applyFill="1" applyBorder="1" applyAlignment="1">
      <alignment horizontal="right"/>
    </xf>
    <xf numFmtId="164" fontId="37" fillId="10" borderId="60" xfId="6" applyNumberFormat="1" applyFont="1" applyFill="1" applyBorder="1" applyAlignment="1">
      <alignment horizontal="right"/>
    </xf>
    <xf numFmtId="0" fontId="42" fillId="10" borderId="53" xfId="6" applyFont="1" applyFill="1" applyBorder="1" applyAlignment="1">
      <alignment horizontal="left" indent="1"/>
    </xf>
    <xf numFmtId="3" fontId="37" fillId="10" borderId="54" xfId="6" applyNumberFormat="1" applyFont="1" applyFill="1" applyBorder="1" applyAlignment="1">
      <alignment horizontal="center"/>
    </xf>
    <xf numFmtId="0" fontId="45" fillId="0" borderId="0" xfId="6" applyFont="1" applyFill="1" applyBorder="1" applyAlignment="1">
      <alignment horizontal="left" indent="1"/>
    </xf>
    <xf numFmtId="0" fontId="46" fillId="0" borderId="0" xfId="6" applyFont="1" applyFill="1" applyBorder="1" applyAlignment="1">
      <alignment horizontal="left" indent="1"/>
    </xf>
    <xf numFmtId="0" fontId="1" fillId="0" borderId="0" xfId="6" applyFont="1" applyAlignment="1">
      <alignment horizontal="center"/>
    </xf>
    <xf numFmtId="0" fontId="47" fillId="0" borderId="0" xfId="6" applyFont="1" applyAlignment="1">
      <alignment horizontal="left" indent="1"/>
    </xf>
    <xf numFmtId="0" fontId="4" fillId="0" borderId="0" xfId="6" applyFont="1" applyAlignment="1">
      <alignment horizontal="center"/>
    </xf>
    <xf numFmtId="0" fontId="4" fillId="0" borderId="0" xfId="6" applyFont="1"/>
    <xf numFmtId="3" fontId="4" fillId="0" borderId="0" xfId="6" applyNumberFormat="1" applyFont="1"/>
    <xf numFmtId="0" fontId="48" fillId="0" borderId="0" xfId="6" applyFont="1" applyAlignment="1">
      <alignment horizontal="left" indent="1"/>
    </xf>
    <xf numFmtId="0" fontId="39" fillId="0" borderId="0" xfId="6" applyFont="1" applyAlignment="1">
      <alignment horizontal="left" vertical="center" indent="1"/>
    </xf>
    <xf numFmtId="0" fontId="41" fillId="7" borderId="48" xfId="6" applyFont="1" applyFill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4" fillId="8" borderId="55" xfId="6" applyFont="1" applyFill="1" applyBorder="1" applyAlignment="1">
      <alignment horizontal="center"/>
    </xf>
    <xf numFmtId="3" fontId="4" fillId="8" borderId="56" xfId="6" applyNumberFormat="1" applyFont="1" applyFill="1" applyBorder="1" applyAlignment="1">
      <alignment horizontal="center"/>
    </xf>
    <xf numFmtId="3" fontId="4" fillId="8" borderId="28" xfId="6" applyNumberFormat="1" applyFont="1" applyFill="1" applyBorder="1" applyAlignment="1">
      <alignment horizontal="center"/>
    </xf>
    <xf numFmtId="3" fontId="4" fillId="0" borderId="50" xfId="6" applyNumberFormat="1" applyFont="1" applyFill="1" applyBorder="1" applyAlignment="1">
      <alignment horizontal="right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51" xfId="6" applyNumberFormat="1" applyFont="1" applyFill="1" applyBorder="1" applyAlignment="1" applyProtection="1">
      <alignment horizontal="right"/>
      <protection locked="0"/>
    </xf>
    <xf numFmtId="3" fontId="4" fillId="0" borderId="58" xfId="6" applyNumberFormat="1" applyFont="1" applyFill="1" applyBorder="1" applyAlignment="1" applyProtection="1">
      <alignment horizontal="right"/>
      <protection locked="0"/>
    </xf>
    <xf numFmtId="0" fontId="4" fillId="0" borderId="60" xfId="6" applyFont="1" applyBorder="1" applyAlignment="1">
      <alignment horizontal="right"/>
    </xf>
    <xf numFmtId="4" fontId="4" fillId="0" borderId="61" xfId="6" applyNumberFormat="1" applyFont="1" applyFill="1" applyBorder="1" applyAlignment="1">
      <alignment horizontal="right"/>
    </xf>
    <xf numFmtId="4" fontId="37" fillId="9" borderId="61" xfId="6" applyNumberFormat="1" applyFont="1" applyFill="1" applyBorder="1" applyAlignment="1">
      <alignment horizontal="right"/>
    </xf>
    <xf numFmtId="4" fontId="37" fillId="0" borderId="62" xfId="6" applyNumberFormat="1" applyFont="1" applyFill="1" applyBorder="1" applyAlignment="1">
      <alignment horizontal="right"/>
    </xf>
    <xf numFmtId="4" fontId="4" fillId="0" borderId="64" xfId="6" applyNumberFormat="1" applyFont="1" applyFill="1" applyBorder="1" applyAlignment="1" applyProtection="1">
      <alignment horizontal="right"/>
      <protection locked="0"/>
    </xf>
    <xf numFmtId="4" fontId="4" fillId="0" borderId="62" xfId="6" applyNumberFormat="1" applyFont="1" applyFill="1" applyBorder="1" applyAlignment="1" applyProtection="1">
      <alignment horizontal="right"/>
      <protection locked="0"/>
    </xf>
    <xf numFmtId="4" fontId="4" fillId="0" borderId="64" xfId="6" applyNumberFormat="1" applyFont="1" applyBorder="1" applyAlignment="1" applyProtection="1">
      <alignment horizontal="right"/>
      <protection locked="0"/>
    </xf>
    <xf numFmtId="2" fontId="4" fillId="0" borderId="65" xfId="6" applyNumberFormat="1" applyFont="1" applyBorder="1" applyAlignment="1">
      <alignment horizontal="right"/>
    </xf>
    <xf numFmtId="4" fontId="37" fillId="0" borderId="63" xfId="6" applyNumberFormat="1" applyFont="1" applyFill="1" applyBorder="1" applyAlignment="1">
      <alignment horizontal="right"/>
    </xf>
    <xf numFmtId="4" fontId="4" fillId="0" borderId="62" xfId="6" applyNumberFormat="1" applyFont="1" applyBorder="1" applyAlignment="1" applyProtection="1">
      <alignment horizontal="right"/>
      <protection locked="0"/>
    </xf>
    <xf numFmtId="3" fontId="1" fillId="0" borderId="69" xfId="6" applyNumberFormat="1" applyFont="1" applyFill="1" applyBorder="1" applyAlignment="1">
      <alignment horizontal="right"/>
    </xf>
    <xf numFmtId="3" fontId="1" fillId="0" borderId="60" xfId="6" applyNumberFormat="1" applyFont="1" applyBorder="1" applyAlignment="1">
      <alignment horizontal="right"/>
    </xf>
    <xf numFmtId="3" fontId="1" fillId="0" borderId="66" xfId="6" applyNumberFormat="1" applyFont="1" applyBorder="1" applyAlignment="1">
      <alignment horizontal="right"/>
    </xf>
    <xf numFmtId="3" fontId="1" fillId="0" borderId="62" xfId="6" applyNumberFormat="1" applyFont="1" applyBorder="1" applyAlignment="1">
      <alignment horizontal="right"/>
    </xf>
    <xf numFmtId="3" fontId="37" fillId="9" borderId="56" xfId="6" applyNumberFormat="1" applyFont="1" applyFill="1" applyBorder="1" applyAlignment="1">
      <alignment horizontal="center"/>
    </xf>
    <xf numFmtId="3" fontId="4" fillId="0" borderId="56" xfId="6" applyNumberFormat="1" applyFont="1" applyBorder="1" applyAlignment="1">
      <alignment horizontal="right"/>
    </xf>
    <xf numFmtId="3" fontId="4" fillId="0" borderId="56" xfId="6" applyNumberFormat="1" applyFont="1" applyFill="1" applyBorder="1" applyAlignment="1" applyProtection="1">
      <alignment horizontal="right"/>
      <protection locked="0"/>
    </xf>
    <xf numFmtId="3" fontId="1" fillId="0" borderId="68" xfId="6" applyNumberFormat="1" applyFont="1" applyBorder="1" applyAlignment="1">
      <alignment horizontal="right"/>
    </xf>
    <xf numFmtId="3" fontId="1" fillId="0" borderId="65" xfId="6" applyNumberFormat="1" applyFont="1" applyBorder="1" applyAlignment="1">
      <alignment horizontal="right"/>
    </xf>
    <xf numFmtId="3" fontId="1" fillId="0" borderId="73" xfId="6" applyNumberFormat="1" applyFont="1" applyFill="1" applyBorder="1" applyAlignment="1">
      <alignment horizontal="right"/>
    </xf>
    <xf numFmtId="3" fontId="4" fillId="0" borderId="74" xfId="6" applyNumberFormat="1" applyFont="1" applyFill="1" applyBorder="1" applyAlignment="1" applyProtection="1">
      <alignment horizontal="right"/>
      <protection locked="0"/>
    </xf>
    <xf numFmtId="3" fontId="4" fillId="0" borderId="60" xfId="6" applyNumberFormat="1" applyFont="1" applyFill="1" applyBorder="1" applyAlignment="1" applyProtection="1">
      <alignment horizontal="right"/>
      <protection locked="0"/>
    </xf>
    <xf numFmtId="3" fontId="4" fillId="0" borderId="60" xfId="6" applyNumberFormat="1" applyFont="1" applyBorder="1" applyAlignment="1">
      <alignment horizontal="right"/>
    </xf>
    <xf numFmtId="3" fontId="37" fillId="0" borderId="60" xfId="6" applyNumberFormat="1" applyFont="1" applyFill="1" applyBorder="1" applyAlignment="1">
      <alignment horizontal="right"/>
    </xf>
    <xf numFmtId="3" fontId="4" fillId="0" borderId="7" xfId="6" applyNumberFormat="1" applyFont="1" applyFill="1" applyBorder="1" applyAlignment="1" applyProtection="1">
      <alignment horizontal="right"/>
      <protection locked="0"/>
    </xf>
    <xf numFmtId="3" fontId="4" fillId="0" borderId="66" xfId="6" applyNumberFormat="1" applyFont="1" applyFill="1" applyBorder="1" applyAlignment="1" applyProtection="1">
      <alignment horizontal="right"/>
      <protection locked="0"/>
    </xf>
    <xf numFmtId="3" fontId="37" fillId="10" borderId="69" xfId="6" applyNumberFormat="1" applyFont="1" applyFill="1" applyBorder="1" applyAlignment="1">
      <alignment horizontal="right"/>
    </xf>
    <xf numFmtId="164" fontId="37" fillId="10" borderId="66" xfId="6" applyNumberFormat="1" applyFont="1" applyFill="1" applyBorder="1" applyAlignment="1">
      <alignment horizontal="right"/>
    </xf>
    <xf numFmtId="3" fontId="4" fillId="0" borderId="66" xfId="6" applyNumberFormat="1" applyFont="1" applyBorder="1" applyAlignment="1">
      <alignment horizontal="right"/>
    </xf>
    <xf numFmtId="3" fontId="37" fillId="0" borderId="66" xfId="6" applyNumberFormat="1" applyFont="1" applyFill="1" applyBorder="1" applyAlignment="1">
      <alignment horizontal="right"/>
    </xf>
    <xf numFmtId="3" fontId="1" fillId="0" borderId="53" xfId="6" applyNumberFormat="1" applyFont="1" applyFill="1" applyBorder="1" applyAlignment="1">
      <alignment horizontal="right"/>
    </xf>
    <xf numFmtId="3" fontId="4" fillId="0" borderId="28" xfId="6" applyNumberFormat="1" applyFont="1" applyFill="1" applyBorder="1" applyAlignment="1" applyProtection="1">
      <alignment horizontal="right"/>
      <protection locked="0"/>
    </xf>
    <xf numFmtId="3" fontId="4" fillId="0" borderId="62" xfId="6" applyNumberFormat="1" applyFont="1" applyFill="1" applyBorder="1" applyAlignment="1" applyProtection="1">
      <alignment horizontal="right"/>
      <protection locked="0"/>
    </xf>
    <xf numFmtId="3" fontId="4" fillId="0" borderId="64" xfId="6" applyNumberFormat="1" applyFont="1" applyFill="1" applyBorder="1" applyAlignment="1" applyProtection="1">
      <alignment horizontal="right"/>
      <protection locked="0"/>
    </xf>
    <xf numFmtId="3" fontId="37" fillId="10" borderId="61" xfId="6" applyNumberFormat="1" applyFont="1" applyFill="1" applyBorder="1" applyAlignment="1">
      <alignment horizontal="right"/>
    </xf>
    <xf numFmtId="164" fontId="37" fillId="10" borderId="62" xfId="6" applyNumberFormat="1" applyFont="1" applyFill="1" applyBorder="1" applyAlignment="1">
      <alignment horizontal="right"/>
    </xf>
    <xf numFmtId="3" fontId="4" fillId="0" borderId="62" xfId="6" applyNumberFormat="1" applyFont="1" applyBorder="1" applyAlignment="1">
      <alignment horizontal="right"/>
    </xf>
    <xf numFmtId="3" fontId="37" fillId="0" borderId="62" xfId="6" applyNumberFormat="1" applyFont="1" applyFill="1" applyBorder="1" applyAlignment="1">
      <alignment horizontal="right"/>
    </xf>
    <xf numFmtId="3" fontId="43" fillId="9" borderId="40" xfId="6" applyNumberFormat="1" applyFont="1" applyFill="1" applyBorder="1" applyAlignment="1" applyProtection="1">
      <alignment horizontal="right"/>
      <protection locked="0"/>
    </xf>
    <xf numFmtId="3" fontId="1" fillId="0" borderId="76" xfId="6" applyNumberFormat="1" applyFont="1" applyFill="1" applyBorder="1" applyAlignment="1">
      <alignment horizontal="right"/>
    </xf>
    <xf numFmtId="3" fontId="43" fillId="9" borderId="69" xfId="6" applyNumberFormat="1" applyFont="1" applyFill="1" applyBorder="1" applyAlignment="1" applyProtection="1">
      <alignment horizontal="right"/>
      <protection locked="0"/>
    </xf>
    <xf numFmtId="3" fontId="1" fillId="0" borderId="67" xfId="6" applyNumberFormat="1" applyFont="1" applyFill="1" applyBorder="1" applyAlignment="1">
      <alignment horizontal="right"/>
    </xf>
    <xf numFmtId="3" fontId="1" fillId="11" borderId="41" xfId="6" applyNumberFormat="1" applyFont="1" applyFill="1" applyBorder="1" applyAlignment="1">
      <alignment horizontal="right"/>
    </xf>
    <xf numFmtId="3" fontId="43" fillId="9" borderId="70" xfId="6" applyNumberFormat="1" applyFont="1" applyFill="1" applyBorder="1" applyAlignment="1" applyProtection="1">
      <alignment horizontal="right"/>
      <protection locked="0"/>
    </xf>
    <xf numFmtId="3" fontId="1" fillId="0" borderId="72" xfId="6" applyNumberFormat="1" applyFont="1" applyFill="1" applyBorder="1" applyAlignment="1">
      <alignment horizontal="right"/>
    </xf>
    <xf numFmtId="3" fontId="1" fillId="0" borderId="40" xfId="6" applyNumberFormat="1" applyFont="1" applyFill="1" applyBorder="1" applyAlignment="1">
      <alignment horizontal="right"/>
    </xf>
    <xf numFmtId="3" fontId="37" fillId="0" borderId="49" xfId="6" applyNumberFormat="1" applyFont="1" applyFill="1" applyBorder="1" applyAlignment="1">
      <alignment horizontal="right"/>
    </xf>
    <xf numFmtId="0" fontId="1" fillId="0" borderId="0" xfId="6" applyFont="1" applyFill="1"/>
    <xf numFmtId="0" fontId="1" fillId="0" borderId="0" xfId="6" applyFont="1" applyAlignment="1">
      <alignment horizontal="right"/>
    </xf>
    <xf numFmtId="0" fontId="1" fillId="0" borderId="0" xfId="6" applyFont="1" applyAlignment="1">
      <alignment horizontal="left" indent="1"/>
    </xf>
    <xf numFmtId="0" fontId="1" fillId="0" borderId="0" xfId="6" applyFont="1" applyBorder="1" applyAlignment="1">
      <alignment horizontal="center"/>
    </xf>
    <xf numFmtId="0" fontId="1" fillId="0" borderId="0" xfId="6" applyFont="1" applyBorder="1"/>
    <xf numFmtId="0" fontId="49" fillId="0" borderId="0" xfId="6" applyFont="1" applyFill="1" applyBorder="1" applyAlignment="1">
      <alignment horizontal="center"/>
    </xf>
    <xf numFmtId="0" fontId="48" fillId="7" borderId="9" xfId="6" applyFont="1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23" fillId="0" borderId="0" xfId="6" applyFont="1"/>
    <xf numFmtId="0" fontId="1" fillId="8" borderId="19" xfId="6" applyFont="1" applyFill="1" applyBorder="1"/>
    <xf numFmtId="0" fontId="1" fillId="8" borderId="55" xfId="6" applyFont="1" applyFill="1" applyBorder="1" applyAlignment="1">
      <alignment horizontal="center"/>
    </xf>
    <xf numFmtId="3" fontId="1" fillId="0" borderId="50" xfId="6" applyNumberFormat="1" applyFont="1" applyFill="1" applyBorder="1" applyAlignment="1">
      <alignment horizontal="right"/>
    </xf>
    <xf numFmtId="3" fontId="44" fillId="9" borderId="40" xfId="6" applyNumberFormat="1" applyFont="1" applyFill="1" applyBorder="1" applyAlignment="1">
      <alignment horizontal="right"/>
    </xf>
    <xf numFmtId="3" fontId="44" fillId="0" borderId="51" xfId="6" applyNumberFormat="1" applyFont="1" applyFill="1" applyBorder="1" applyAlignment="1">
      <alignment horizontal="right"/>
    </xf>
    <xf numFmtId="4" fontId="1" fillId="0" borderId="61" xfId="6" applyNumberFormat="1" applyFont="1" applyFill="1" applyBorder="1" applyAlignment="1">
      <alignment horizontal="right"/>
    </xf>
    <xf numFmtId="2" fontId="44" fillId="9" borderId="61" xfId="6" applyNumberFormat="1" applyFont="1" applyFill="1" applyBorder="1" applyAlignment="1">
      <alignment horizontal="right"/>
    </xf>
    <xf numFmtId="2" fontId="44" fillId="0" borderId="62" xfId="6" applyNumberFormat="1" applyFont="1" applyFill="1" applyBorder="1" applyAlignment="1">
      <alignment horizontal="right"/>
    </xf>
    <xf numFmtId="2" fontId="1" fillId="0" borderId="65" xfId="6" applyNumberFormat="1" applyFont="1" applyBorder="1" applyAlignment="1">
      <alignment horizontal="right"/>
    </xf>
    <xf numFmtId="2" fontId="37" fillId="0" borderId="63" xfId="6" applyNumberFormat="1" applyFont="1" applyFill="1" applyBorder="1" applyAlignment="1">
      <alignment horizontal="right"/>
    </xf>
    <xf numFmtId="0" fontId="42" fillId="9" borderId="47" xfId="6" applyFont="1" applyFill="1" applyBorder="1" applyAlignment="1">
      <alignment horizontal="left" indent="1"/>
    </xf>
    <xf numFmtId="3" fontId="50" fillId="9" borderId="47" xfId="6" applyNumberFormat="1" applyFont="1" applyFill="1" applyBorder="1" applyAlignment="1">
      <alignment horizontal="right"/>
    </xf>
    <xf numFmtId="0" fontId="1" fillId="0" borderId="56" xfId="6" applyFont="1" applyBorder="1" applyAlignment="1">
      <alignment horizontal="right"/>
    </xf>
    <xf numFmtId="3" fontId="51" fillId="0" borderId="68" xfId="6" applyNumberFormat="1" applyFont="1" applyFill="1" applyBorder="1" applyAlignment="1">
      <alignment horizontal="center"/>
    </xf>
    <xf numFmtId="3" fontId="50" fillId="9" borderId="73" xfId="6" applyNumberFormat="1" applyFont="1" applyFill="1" applyBorder="1" applyAlignment="1" applyProtection="1">
      <alignment horizontal="right"/>
      <protection locked="0"/>
    </xf>
    <xf numFmtId="3" fontId="50" fillId="0" borderId="60" xfId="6" applyNumberFormat="1" applyFont="1" applyFill="1" applyBorder="1" applyAlignment="1" applyProtection="1">
      <alignment horizontal="right"/>
      <protection locked="0"/>
    </xf>
    <xf numFmtId="3" fontId="50" fillId="10" borderId="60" xfId="6" applyNumberFormat="1" applyFont="1" applyFill="1" applyBorder="1" applyAlignment="1">
      <alignment horizontal="right"/>
    </xf>
    <xf numFmtId="164" fontId="50" fillId="10" borderId="75" xfId="6" applyNumberFormat="1" applyFont="1" applyFill="1" applyBorder="1" applyAlignment="1">
      <alignment horizontal="right"/>
    </xf>
    <xf numFmtId="164" fontId="50" fillId="0" borderId="75" xfId="6" applyNumberFormat="1" applyFont="1" applyFill="1" applyBorder="1" applyAlignment="1">
      <alignment horizontal="right"/>
    </xf>
    <xf numFmtId="164" fontId="50" fillId="0" borderId="60" xfId="6" applyNumberFormat="1" applyFont="1" applyFill="1" applyBorder="1" applyAlignment="1">
      <alignment horizontal="right"/>
    </xf>
    <xf numFmtId="3" fontId="51" fillId="0" borderId="66" xfId="6" applyNumberFormat="1" applyFont="1" applyFill="1" applyBorder="1" applyAlignment="1">
      <alignment horizontal="center"/>
    </xf>
    <xf numFmtId="3" fontId="50" fillId="9" borderId="69" xfId="6" applyNumberFormat="1" applyFont="1" applyFill="1" applyBorder="1" applyAlignment="1" applyProtection="1">
      <alignment horizontal="right"/>
      <protection locked="0"/>
    </xf>
    <xf numFmtId="3" fontId="50" fillId="0" borderId="66" xfId="6" applyNumberFormat="1" applyFont="1" applyFill="1" applyBorder="1" applyAlignment="1" applyProtection="1">
      <alignment horizontal="right"/>
      <protection locked="0"/>
    </xf>
    <xf numFmtId="3" fontId="50" fillId="10" borderId="66" xfId="6" applyNumberFormat="1" applyFont="1" applyFill="1" applyBorder="1" applyAlignment="1">
      <alignment horizontal="right"/>
    </xf>
    <xf numFmtId="164" fontId="50" fillId="10" borderId="67" xfId="6" applyNumberFormat="1" applyFont="1" applyFill="1" applyBorder="1" applyAlignment="1">
      <alignment horizontal="right"/>
    </xf>
    <xf numFmtId="164" fontId="50" fillId="0" borderId="67" xfId="6" applyNumberFormat="1" applyFont="1" applyFill="1" applyBorder="1" applyAlignment="1">
      <alignment horizontal="right"/>
    </xf>
    <xf numFmtId="164" fontId="50" fillId="0" borderId="66" xfId="6" applyNumberFormat="1" applyFont="1" applyFill="1" applyBorder="1" applyAlignment="1">
      <alignment horizontal="right"/>
    </xf>
    <xf numFmtId="3" fontId="51" fillId="0" borderId="62" xfId="6" applyNumberFormat="1" applyFont="1" applyFill="1" applyBorder="1" applyAlignment="1">
      <alignment horizontal="center"/>
    </xf>
    <xf numFmtId="3" fontId="50" fillId="9" borderId="61" xfId="6" applyNumberFormat="1" applyFont="1" applyFill="1" applyBorder="1" applyAlignment="1" applyProtection="1">
      <alignment horizontal="right"/>
      <protection locked="0"/>
    </xf>
    <xf numFmtId="3" fontId="50" fillId="0" borderId="54" xfId="6" applyNumberFormat="1" applyFont="1" applyFill="1" applyBorder="1" applyAlignment="1" applyProtection="1">
      <alignment horizontal="right"/>
      <protection locked="0"/>
    </xf>
    <xf numFmtId="3" fontId="50" fillId="10" borderId="62" xfId="6" applyNumberFormat="1" applyFont="1" applyFill="1" applyBorder="1" applyAlignment="1">
      <alignment horizontal="right"/>
    </xf>
    <xf numFmtId="164" fontId="50" fillId="10" borderId="63" xfId="6" applyNumberFormat="1" applyFont="1" applyFill="1" applyBorder="1" applyAlignment="1">
      <alignment horizontal="right"/>
    </xf>
    <xf numFmtId="164" fontId="50" fillId="0" borderId="63" xfId="6" applyNumberFormat="1" applyFont="1" applyFill="1" applyBorder="1" applyAlignment="1">
      <alignment horizontal="right"/>
    </xf>
    <xf numFmtId="164" fontId="50" fillId="0" borderId="62" xfId="6" applyNumberFormat="1" applyFont="1" applyFill="1" applyBorder="1" applyAlignment="1">
      <alignment horizontal="right"/>
    </xf>
    <xf numFmtId="3" fontId="52" fillId="0" borderId="68" xfId="6" applyNumberFormat="1" applyFont="1" applyFill="1" applyBorder="1" applyAlignment="1">
      <alignment horizontal="center"/>
    </xf>
    <xf numFmtId="3" fontId="52" fillId="9" borderId="40" xfId="6" applyNumberFormat="1" applyFont="1" applyFill="1" applyBorder="1" applyAlignment="1" applyProtection="1">
      <alignment horizontal="right"/>
      <protection locked="0"/>
    </xf>
    <xf numFmtId="3" fontId="51" fillId="0" borderId="68" xfId="6" applyNumberFormat="1" applyFont="1" applyFill="1" applyBorder="1" applyAlignment="1" applyProtection="1">
      <alignment horizontal="right"/>
      <protection locked="0"/>
    </xf>
    <xf numFmtId="164" fontId="50" fillId="0" borderId="76" xfId="6" applyNumberFormat="1" applyFont="1" applyFill="1" applyBorder="1" applyAlignment="1">
      <alignment horizontal="right"/>
    </xf>
    <xf numFmtId="164" fontId="50" fillId="0" borderId="68" xfId="6" applyNumberFormat="1" applyFont="1" applyFill="1" applyBorder="1" applyAlignment="1">
      <alignment horizontal="right"/>
    </xf>
    <xf numFmtId="3" fontId="52" fillId="0" borderId="66" xfId="6" applyNumberFormat="1" applyFont="1" applyFill="1" applyBorder="1" applyAlignment="1">
      <alignment horizontal="center"/>
    </xf>
    <xf numFmtId="3" fontId="52" fillId="9" borderId="69" xfId="6" applyNumberFormat="1" applyFont="1" applyFill="1" applyBorder="1" applyAlignment="1" applyProtection="1">
      <alignment horizontal="right"/>
      <protection locked="0"/>
    </xf>
    <xf numFmtId="3" fontId="51" fillId="0" borderId="66" xfId="6" applyNumberFormat="1" applyFont="1" applyFill="1" applyBorder="1" applyAlignment="1" applyProtection="1">
      <alignment horizontal="right"/>
      <protection locked="0"/>
    </xf>
    <xf numFmtId="3" fontId="52" fillId="0" borderId="65" xfId="6" applyNumberFormat="1" applyFont="1" applyFill="1" applyBorder="1" applyAlignment="1">
      <alignment horizontal="center"/>
    </xf>
    <xf numFmtId="3" fontId="52" fillId="9" borderId="70" xfId="6" applyNumberFormat="1" applyFont="1" applyFill="1" applyBorder="1" applyAlignment="1" applyProtection="1">
      <alignment horizontal="right"/>
      <protection locked="0"/>
    </xf>
    <xf numFmtId="3" fontId="51" fillId="0" borderId="57" xfId="6" applyNumberFormat="1" applyFont="1" applyFill="1" applyBorder="1" applyAlignment="1" applyProtection="1">
      <alignment horizontal="right"/>
      <protection locked="0"/>
    </xf>
    <xf numFmtId="164" fontId="50" fillId="0" borderId="72" xfId="6" applyNumberFormat="1" applyFont="1" applyFill="1" applyBorder="1" applyAlignment="1">
      <alignment horizontal="right"/>
    </xf>
    <xf numFmtId="164" fontId="50" fillId="0" borderId="65" xfId="6" applyNumberFormat="1" applyFont="1" applyFill="1" applyBorder="1" applyAlignment="1">
      <alignment horizontal="right"/>
    </xf>
    <xf numFmtId="0" fontId="46" fillId="10" borderId="47" xfId="6" applyFont="1" applyFill="1" applyBorder="1" applyAlignment="1">
      <alignment horizontal="left" indent="1"/>
    </xf>
    <xf numFmtId="3" fontId="50" fillId="10" borderId="56" xfId="6" applyNumberFormat="1" applyFont="1" applyFill="1" applyBorder="1" applyAlignment="1">
      <alignment horizontal="center"/>
    </xf>
    <xf numFmtId="3" fontId="50" fillId="10" borderId="47" xfId="6" applyNumberFormat="1" applyFont="1" applyFill="1" applyBorder="1" applyAlignment="1">
      <alignment horizontal="right"/>
    </xf>
    <xf numFmtId="3" fontId="50" fillId="9" borderId="47" xfId="6" applyNumberFormat="1" applyFont="1" applyFill="1" applyBorder="1" applyAlignment="1" applyProtection="1">
      <alignment horizontal="right"/>
    </xf>
    <xf numFmtId="3" fontId="50" fillId="10" borderId="56" xfId="6" applyNumberFormat="1" applyFont="1" applyFill="1" applyBorder="1" applyAlignment="1">
      <alignment horizontal="right"/>
    </xf>
    <xf numFmtId="3" fontId="50" fillId="10" borderId="48" xfId="6" applyNumberFormat="1" applyFont="1" applyFill="1" applyBorder="1" applyAlignment="1">
      <alignment horizontal="right"/>
    </xf>
    <xf numFmtId="164" fontId="50" fillId="10" borderId="49" xfId="6" applyNumberFormat="1" applyFont="1" applyFill="1" applyBorder="1" applyAlignment="1">
      <alignment horizontal="right"/>
    </xf>
    <xf numFmtId="164" fontId="50" fillId="10" borderId="56" xfId="6" applyNumberFormat="1" applyFont="1" applyFill="1" applyBorder="1" applyAlignment="1">
      <alignment horizontal="right"/>
    </xf>
    <xf numFmtId="3" fontId="51" fillId="0" borderId="60" xfId="6" applyNumberFormat="1" applyFont="1" applyFill="1" applyBorder="1" applyAlignment="1" applyProtection="1">
      <alignment horizontal="right"/>
      <protection locked="0"/>
    </xf>
    <xf numFmtId="3" fontId="50" fillId="10" borderId="47" xfId="6" applyNumberFormat="1" applyFont="1" applyFill="1" applyBorder="1" applyAlignment="1" applyProtection="1">
      <alignment horizontal="right"/>
    </xf>
    <xf numFmtId="3" fontId="50" fillId="10" borderId="77" xfId="6" applyNumberFormat="1" applyFont="1" applyFill="1" applyBorder="1" applyAlignment="1">
      <alignment horizontal="right"/>
    </xf>
    <xf numFmtId="3" fontId="50" fillId="10" borderId="54" xfId="6" applyNumberFormat="1" applyFont="1" applyFill="1" applyBorder="1" applyAlignment="1">
      <alignment horizontal="right"/>
    </xf>
    <xf numFmtId="164" fontId="50" fillId="10" borderId="76" xfId="6" applyNumberFormat="1" applyFont="1" applyFill="1" applyBorder="1" applyAlignment="1">
      <alignment horizontal="right"/>
    </xf>
    <xf numFmtId="3" fontId="50" fillId="0" borderId="57" xfId="6" applyNumberFormat="1" applyFont="1" applyFill="1" applyBorder="1" applyAlignment="1">
      <alignment horizontal="center"/>
    </xf>
    <xf numFmtId="3" fontId="50" fillId="0" borderId="53" xfId="6" applyNumberFormat="1" applyFont="1" applyFill="1" applyBorder="1" applyAlignment="1" applyProtection="1">
      <alignment horizontal="right"/>
      <protection locked="0"/>
    </xf>
    <xf numFmtId="3" fontId="50" fillId="0" borderId="73" xfId="6" applyNumberFormat="1" applyFont="1" applyFill="1" applyBorder="1" applyAlignment="1">
      <alignment horizontal="right"/>
    </xf>
    <xf numFmtId="164" fontId="50" fillId="0" borderId="49" xfId="6" applyNumberFormat="1" applyFont="1" applyFill="1" applyBorder="1" applyAlignment="1">
      <alignment horizontal="right"/>
    </xf>
    <xf numFmtId="0" fontId="46" fillId="10" borderId="50" xfId="6" applyFont="1" applyFill="1" applyBorder="1" applyAlignment="1">
      <alignment horizontal="left" indent="1"/>
    </xf>
    <xf numFmtId="3" fontId="50" fillId="10" borderId="49" xfId="6" applyNumberFormat="1" applyFont="1" applyFill="1" applyBorder="1" applyAlignment="1">
      <alignment horizontal="right"/>
    </xf>
    <xf numFmtId="3" fontId="50" fillId="10" borderId="73" xfId="6" applyNumberFormat="1" applyFont="1" applyFill="1" applyBorder="1" applyAlignment="1">
      <alignment horizontal="right"/>
    </xf>
    <xf numFmtId="164" fontId="50" fillId="10" borderId="60" xfId="6" applyNumberFormat="1" applyFont="1" applyFill="1" applyBorder="1" applyAlignment="1">
      <alignment horizontal="right"/>
    </xf>
    <xf numFmtId="0" fontId="46" fillId="10" borderId="53" xfId="6" applyFont="1" applyFill="1" applyBorder="1" applyAlignment="1">
      <alignment horizontal="left" indent="1"/>
    </xf>
    <xf numFmtId="3" fontId="50" fillId="10" borderId="54" xfId="6" applyNumberFormat="1" applyFont="1" applyFill="1" applyBorder="1" applyAlignment="1">
      <alignment horizontal="center"/>
    </xf>
    <xf numFmtId="0" fontId="1" fillId="0" borderId="0" xfId="6" applyFont="1" applyAlignment="1">
      <alignment horizontal="left"/>
    </xf>
    <xf numFmtId="0" fontId="42" fillId="0" borderId="0" xfId="6" applyFont="1" applyAlignment="1">
      <alignment horizontal="left" vertical="center" indent="1"/>
    </xf>
    <xf numFmtId="0" fontId="44" fillId="0" borderId="0" xfId="6" applyFont="1" applyAlignment="1">
      <alignment horizontal="left" vertical="center" indent="1"/>
    </xf>
    <xf numFmtId="0" fontId="42" fillId="0" borderId="0" xfId="1" applyFont="1" applyAlignment="1">
      <alignment horizontal="right"/>
    </xf>
    <xf numFmtId="0" fontId="44" fillId="0" borderId="0" xfId="6" applyFont="1"/>
    <xf numFmtId="0" fontId="44" fillId="0" borderId="0" xfId="6" applyFont="1" applyAlignment="1">
      <alignment horizontal="left" vertical="center" indent="1"/>
    </xf>
    <xf numFmtId="3" fontId="44" fillId="0" borderId="0" xfId="6" applyNumberFormat="1" applyFont="1" applyAlignment="1">
      <alignment horizontal="left" vertical="center" indent="1"/>
    </xf>
    <xf numFmtId="0" fontId="44" fillId="3" borderId="0" xfId="0" applyFont="1" applyFill="1" applyAlignment="1" applyProtection="1">
      <alignment horizontal="left" vertical="center" wrapText="1" indent="1"/>
      <protection locked="0"/>
    </xf>
    <xf numFmtId="0" fontId="53" fillId="0" borderId="0" xfId="6" applyFont="1" applyAlignment="1">
      <alignment horizontal="left" vertical="center" indent="1"/>
    </xf>
    <xf numFmtId="3" fontId="37" fillId="0" borderId="0" xfId="6" applyNumberFormat="1" applyFont="1" applyAlignment="1">
      <alignment horizontal="left" vertical="center" indent="1"/>
    </xf>
    <xf numFmtId="0" fontId="37" fillId="0" borderId="0" xfId="6" applyFont="1" applyFill="1" applyAlignment="1">
      <alignment horizontal="left" vertical="center" indent="1"/>
    </xf>
    <xf numFmtId="0" fontId="37" fillId="0" borderId="0" xfId="6" applyFont="1" applyAlignment="1">
      <alignment horizontal="left" vertical="center" indent="1"/>
    </xf>
    <xf numFmtId="0" fontId="44" fillId="0" borderId="0" xfId="6" applyFont="1" applyBorder="1" applyAlignment="1">
      <alignment horizontal="left" vertical="center" indent="1"/>
    </xf>
    <xf numFmtId="0" fontId="37" fillId="0" borderId="0" xfId="6" applyFont="1" applyFill="1" applyBorder="1" applyAlignment="1">
      <alignment horizontal="left" vertical="center" indent="1"/>
    </xf>
    <xf numFmtId="0" fontId="54" fillId="7" borderId="9" xfId="6" applyFont="1" applyFill="1" applyBorder="1" applyAlignment="1">
      <alignment horizontal="left" vertical="center" indent="1"/>
    </xf>
    <xf numFmtId="0" fontId="54" fillId="0" borderId="9" xfId="0" applyFont="1" applyBorder="1" applyAlignment="1">
      <alignment horizontal="left" vertical="center" indent="1"/>
    </xf>
    <xf numFmtId="0" fontId="42" fillId="0" borderId="51" xfId="6" applyFont="1" applyFill="1" applyBorder="1" applyAlignment="1">
      <alignment horizontal="left" vertical="center" indent="1"/>
    </xf>
    <xf numFmtId="0" fontId="37" fillId="0" borderId="51" xfId="6" applyFont="1" applyFill="1" applyBorder="1" applyAlignment="1">
      <alignment horizontal="center" vertical="center"/>
    </xf>
    <xf numFmtId="0" fontId="37" fillId="0" borderId="19" xfId="6" applyFont="1" applyFill="1" applyBorder="1" applyAlignment="1">
      <alignment vertical="center"/>
    </xf>
    <xf numFmtId="0" fontId="37" fillId="9" borderId="51" xfId="6" applyFont="1" applyFill="1" applyBorder="1" applyAlignment="1">
      <alignment horizontal="center" vertical="center"/>
    </xf>
    <xf numFmtId="3" fontId="37" fillId="9" borderId="48" xfId="6" applyNumberFormat="1" applyFont="1" applyFill="1" applyBorder="1" applyAlignment="1">
      <alignment horizontal="center" vertical="center"/>
    </xf>
    <xf numFmtId="0" fontId="37" fillId="9" borderId="48" xfId="6" applyFont="1" applyFill="1" applyBorder="1" applyAlignment="1">
      <alignment vertical="center"/>
    </xf>
    <xf numFmtId="0" fontId="37" fillId="9" borderId="49" xfId="6" applyFont="1" applyFill="1" applyBorder="1" applyAlignment="1">
      <alignment vertical="center"/>
    </xf>
    <xf numFmtId="0" fontId="37" fillId="9" borderId="52" xfId="6" applyFont="1" applyFill="1" applyBorder="1" applyAlignment="1">
      <alignment horizontal="center" vertical="center"/>
    </xf>
    <xf numFmtId="0" fontId="37" fillId="0" borderId="0" xfId="6" applyFont="1" applyAlignment="1">
      <alignment vertical="center"/>
    </xf>
    <xf numFmtId="0" fontId="55" fillId="0" borderId="54" xfId="0" applyFont="1" applyFill="1" applyBorder="1" applyAlignment="1">
      <alignment horizontal="left" vertical="center" indent="1"/>
    </xf>
    <xf numFmtId="0" fontId="55" fillId="0" borderId="54" xfId="0" applyFont="1" applyFill="1" applyBorder="1" applyAlignment="1">
      <alignment horizontal="center" vertical="center"/>
    </xf>
    <xf numFmtId="0" fontId="37" fillId="0" borderId="28" xfId="6" applyFont="1" applyFill="1" applyBorder="1" applyAlignment="1">
      <alignment horizontal="center" vertical="center"/>
    </xf>
    <xf numFmtId="0" fontId="37" fillId="9" borderId="54" xfId="6" applyFont="1" applyFill="1" applyBorder="1" applyAlignment="1">
      <alignment horizontal="center" vertical="center"/>
    </xf>
    <xf numFmtId="3" fontId="37" fillId="9" borderId="28" xfId="6" applyNumberFormat="1" applyFont="1" applyFill="1" applyBorder="1" applyAlignment="1">
      <alignment horizontal="center" vertical="center"/>
    </xf>
    <xf numFmtId="3" fontId="37" fillId="9" borderId="51" xfId="6" applyNumberFormat="1" applyFont="1" applyFill="1" applyBorder="1" applyAlignment="1">
      <alignment horizontal="center" vertical="center"/>
    </xf>
    <xf numFmtId="0" fontId="37" fillId="9" borderId="55" xfId="6" applyFont="1" applyFill="1" applyBorder="1" applyAlignment="1">
      <alignment horizontal="center" vertical="center"/>
    </xf>
    <xf numFmtId="0" fontId="37" fillId="9" borderId="57" xfId="6" applyFont="1" applyFill="1" applyBorder="1" applyAlignment="1">
      <alignment horizontal="center" vertical="center"/>
    </xf>
    <xf numFmtId="165" fontId="44" fillId="0" borderId="57" xfId="6" applyNumberFormat="1" applyFont="1" applyFill="1" applyBorder="1" applyAlignment="1">
      <alignment horizontal="center"/>
    </xf>
    <xf numFmtId="1" fontId="37" fillId="0" borderId="58" xfId="6" applyNumberFormat="1" applyFont="1" applyFill="1" applyBorder="1" applyAlignment="1" applyProtection="1">
      <alignment horizontal="right"/>
      <protection locked="0"/>
    </xf>
    <xf numFmtId="1" fontId="37" fillId="0" borderId="40" xfId="6" applyNumberFormat="1" applyFont="1" applyFill="1" applyBorder="1" applyAlignment="1">
      <alignment horizontal="right"/>
    </xf>
    <xf numFmtId="1" fontId="37" fillId="0" borderId="68" xfId="6" applyNumberFormat="1" applyFont="1" applyFill="1" applyBorder="1" applyAlignment="1">
      <alignment horizontal="right"/>
    </xf>
    <xf numFmtId="1" fontId="37" fillId="0" borderId="0" xfId="0" applyNumberFormat="1" applyFont="1" applyFill="1" applyBorder="1" applyProtection="1">
      <protection locked="0"/>
    </xf>
    <xf numFmtId="1" fontId="37" fillId="9" borderId="73" xfId="0" applyNumberFormat="1" applyFont="1" applyFill="1" applyBorder="1" applyProtection="1">
      <protection locked="0"/>
    </xf>
    <xf numFmtId="1" fontId="37" fillId="9" borderId="60" xfId="6" applyNumberFormat="1" applyFont="1" applyFill="1" applyBorder="1" applyAlignment="1" applyProtection="1">
      <alignment horizontal="right"/>
      <protection locked="0"/>
    </xf>
    <xf numFmtId="1" fontId="37" fillId="9" borderId="58" xfId="6" applyNumberFormat="1" applyFont="1" applyFill="1" applyBorder="1" applyAlignment="1" applyProtection="1">
      <alignment horizontal="right"/>
      <protection locked="0"/>
    </xf>
    <xf numFmtId="1" fontId="37" fillId="9" borderId="57" xfId="6" applyNumberFormat="1" applyFont="1" applyFill="1" applyBorder="1" applyAlignment="1">
      <alignment horizontal="right"/>
    </xf>
    <xf numFmtId="1" fontId="37" fillId="9" borderId="59" xfId="6" applyNumberFormat="1" applyFont="1" applyFill="1" applyBorder="1" applyAlignment="1">
      <alignment horizontal="right"/>
    </xf>
    <xf numFmtId="1" fontId="44" fillId="0" borderId="0" xfId="6" applyNumberFormat="1" applyFont="1" applyAlignment="1">
      <alignment horizontal="right"/>
    </xf>
    <xf numFmtId="1" fontId="37" fillId="9" borderId="60" xfId="6" applyNumberFormat="1" applyFont="1" applyFill="1" applyBorder="1" applyAlignment="1">
      <alignment horizontal="right"/>
    </xf>
    <xf numFmtId="1" fontId="37" fillId="9" borderId="52" xfId="6" applyNumberFormat="1" applyFont="1" applyFill="1" applyBorder="1" applyAlignment="1">
      <alignment horizontal="right"/>
    </xf>
    <xf numFmtId="0" fontId="42" fillId="0" borderId="61" xfId="6" applyFont="1" applyFill="1" applyBorder="1" applyAlignment="1">
      <alignment horizontal="left" indent="1"/>
    </xf>
    <xf numFmtId="165" fontId="44" fillId="0" borderId="62" xfId="6" applyNumberFormat="1" applyFont="1" applyFill="1" applyBorder="1" applyAlignment="1">
      <alignment horizontal="center"/>
    </xf>
    <xf numFmtId="4" fontId="37" fillId="0" borderId="64" xfId="6" applyNumberFormat="1" applyFont="1" applyFill="1" applyBorder="1" applyAlignment="1" applyProtection="1">
      <alignment horizontal="right"/>
      <protection locked="0"/>
    </xf>
    <xf numFmtId="4" fontId="37" fillId="0" borderId="61" xfId="6" applyNumberFormat="1" applyFont="1" applyFill="1" applyBorder="1" applyAlignment="1">
      <alignment horizontal="right"/>
    </xf>
    <xf numFmtId="4" fontId="37" fillId="0" borderId="64" xfId="0" applyNumberFormat="1" applyFont="1" applyFill="1" applyBorder="1" applyProtection="1">
      <protection locked="0"/>
    </xf>
    <xf numFmtId="4" fontId="37" fillId="9" borderId="70" xfId="0" applyNumberFormat="1" applyFont="1" applyFill="1" applyBorder="1" applyProtection="1">
      <protection locked="0"/>
    </xf>
    <xf numFmtId="4" fontId="37" fillId="9" borderId="62" xfId="6" applyNumberFormat="1" applyFont="1" applyFill="1" applyBorder="1" applyAlignment="1" applyProtection="1">
      <alignment horizontal="right"/>
      <protection locked="0"/>
    </xf>
    <xf numFmtId="4" fontId="37" fillId="9" borderId="64" xfId="6" applyNumberFormat="1" applyFont="1" applyFill="1" applyBorder="1" applyAlignment="1" applyProtection="1">
      <alignment horizontal="right"/>
      <protection locked="0"/>
    </xf>
    <xf numFmtId="165" fontId="37" fillId="9" borderId="62" xfId="6" applyNumberFormat="1" applyFont="1" applyFill="1" applyBorder="1" applyAlignment="1">
      <alignment horizontal="right"/>
    </xf>
    <xf numFmtId="3" fontId="37" fillId="9" borderId="63" xfId="6" applyNumberFormat="1" applyFont="1" applyFill="1" applyBorder="1" applyAlignment="1">
      <alignment horizontal="right"/>
    </xf>
    <xf numFmtId="0" fontId="44" fillId="0" borderId="0" xfId="6" applyFont="1" applyAlignment="1">
      <alignment horizontal="right"/>
    </xf>
    <xf numFmtId="4" fontId="37" fillId="9" borderId="65" xfId="6" applyNumberFormat="1" applyFont="1" applyFill="1" applyBorder="1" applyAlignment="1">
      <alignment horizontal="right"/>
    </xf>
    <xf numFmtId="4" fontId="37" fillId="9" borderId="63" xfId="6" applyNumberFormat="1" applyFont="1" applyFill="1" applyBorder="1" applyAlignment="1">
      <alignment horizontal="right"/>
    </xf>
    <xf numFmtId="0" fontId="42" fillId="0" borderId="40" xfId="6" applyFont="1" applyFill="1" applyBorder="1" applyAlignment="1">
      <alignment horizontal="left" indent="1"/>
    </xf>
    <xf numFmtId="3" fontId="44" fillId="0" borderId="75" xfId="6" applyNumberFormat="1" applyFont="1" applyFill="1" applyBorder="1" applyAlignment="1" applyProtection="1">
      <alignment horizontal="right"/>
      <protection locked="0"/>
    </xf>
    <xf numFmtId="3" fontId="44" fillId="9" borderId="68" xfId="6" applyNumberFormat="1" applyFont="1" applyFill="1" applyBorder="1" applyAlignment="1">
      <alignment horizontal="right"/>
    </xf>
    <xf numFmtId="3" fontId="44" fillId="0" borderId="7" xfId="0" applyNumberFormat="1" applyFont="1" applyFill="1" applyBorder="1" applyProtection="1">
      <protection locked="0"/>
    </xf>
    <xf numFmtId="3" fontId="44" fillId="9" borderId="73" xfId="0" applyNumberFormat="1" applyFont="1" applyFill="1" applyBorder="1" applyProtection="1">
      <protection locked="0"/>
    </xf>
    <xf numFmtId="3" fontId="44" fillId="9" borderId="68" xfId="6" applyNumberFormat="1" applyFont="1" applyFill="1" applyBorder="1" applyAlignment="1" applyProtection="1">
      <alignment horizontal="right"/>
      <protection locked="0"/>
    </xf>
    <xf numFmtId="3" fontId="44" fillId="9" borderId="75" xfId="6" applyNumberFormat="1" applyFont="1" applyFill="1" applyBorder="1" applyAlignment="1" applyProtection="1">
      <alignment horizontal="right"/>
      <protection locked="0"/>
    </xf>
    <xf numFmtId="3" fontId="37" fillId="9" borderId="66" xfId="6" applyNumberFormat="1" applyFont="1" applyFill="1" applyBorder="1" applyAlignment="1">
      <alignment horizontal="right"/>
    </xf>
    <xf numFmtId="3" fontId="37" fillId="9" borderId="67" xfId="6" applyNumberFormat="1" applyFont="1" applyFill="1" applyBorder="1" applyAlignment="1">
      <alignment horizontal="right"/>
    </xf>
    <xf numFmtId="3" fontId="44" fillId="9" borderId="60" xfId="0" applyNumberFormat="1" applyFont="1" applyFill="1" applyBorder="1" applyProtection="1">
      <protection locked="0"/>
    </xf>
    <xf numFmtId="3" fontId="44" fillId="9" borderId="66" xfId="6" applyNumberFormat="1" applyFont="1" applyFill="1" applyBorder="1" applyAlignment="1" applyProtection="1">
      <alignment horizontal="right"/>
      <protection locked="0"/>
    </xf>
    <xf numFmtId="3" fontId="44" fillId="9" borderId="60" xfId="6" applyNumberFormat="1" applyFont="1" applyFill="1" applyBorder="1" applyAlignment="1" applyProtection="1">
      <alignment horizontal="right"/>
      <protection locked="0"/>
    </xf>
    <xf numFmtId="0" fontId="42" fillId="0" borderId="69" xfId="6" applyFont="1" applyFill="1" applyBorder="1" applyAlignment="1">
      <alignment horizontal="left" indent="1"/>
    </xf>
    <xf numFmtId="3" fontId="44" fillId="0" borderId="67" xfId="6" applyNumberFormat="1" applyFont="1" applyFill="1" applyBorder="1" applyAlignment="1" applyProtection="1">
      <alignment horizontal="right"/>
      <protection locked="0"/>
    </xf>
    <xf numFmtId="3" fontId="44" fillId="9" borderId="69" xfId="6" applyNumberFormat="1" applyFont="1" applyFill="1" applyBorder="1" applyAlignment="1">
      <alignment horizontal="right"/>
    </xf>
    <xf numFmtId="3" fontId="44" fillId="9" borderId="66" xfId="6" applyNumberFormat="1" applyFont="1" applyFill="1" applyBorder="1" applyAlignment="1">
      <alignment horizontal="right"/>
    </xf>
    <xf numFmtId="3" fontId="44" fillId="0" borderId="46" xfId="0" applyNumberFormat="1" applyFont="1" applyFill="1" applyBorder="1" applyProtection="1">
      <protection locked="0"/>
    </xf>
    <xf numFmtId="3" fontId="44" fillId="9" borderId="69" xfId="0" applyNumberFormat="1" applyFont="1" applyFill="1" applyBorder="1" applyProtection="1">
      <protection locked="0"/>
    </xf>
    <xf numFmtId="3" fontId="44" fillId="9" borderId="67" xfId="6" applyNumberFormat="1" applyFont="1" applyFill="1" applyBorder="1" applyAlignment="1" applyProtection="1">
      <alignment horizontal="right"/>
      <protection locked="0"/>
    </xf>
    <xf numFmtId="3" fontId="44" fillId="9" borderId="66" xfId="0" applyNumberFormat="1" applyFont="1" applyFill="1" applyBorder="1" applyProtection="1">
      <protection locked="0"/>
    </xf>
    <xf numFmtId="3" fontId="44" fillId="0" borderId="57" xfId="6" applyNumberFormat="1" applyFont="1" applyFill="1" applyBorder="1" applyAlignment="1">
      <alignment horizontal="center"/>
    </xf>
    <xf numFmtId="3" fontId="44" fillId="9" borderId="70" xfId="6" applyNumberFormat="1" applyFont="1" applyFill="1" applyBorder="1" applyAlignment="1">
      <alignment horizontal="right"/>
    </xf>
    <xf numFmtId="3" fontId="44" fillId="9" borderId="65" xfId="6" applyNumberFormat="1" applyFont="1" applyFill="1" applyBorder="1" applyAlignment="1">
      <alignment horizontal="right"/>
    </xf>
    <xf numFmtId="3" fontId="44" fillId="0" borderId="0" xfId="0" applyNumberFormat="1" applyFont="1" applyFill="1" applyBorder="1" applyProtection="1">
      <protection locked="0"/>
    </xf>
    <xf numFmtId="3" fontId="37" fillId="9" borderId="57" xfId="6" applyNumberFormat="1" applyFont="1" applyFill="1" applyBorder="1" applyAlignment="1">
      <alignment horizontal="right"/>
    </xf>
    <xf numFmtId="3" fontId="37" fillId="9" borderId="59" xfId="6" applyNumberFormat="1" applyFont="1" applyFill="1" applyBorder="1" applyAlignment="1">
      <alignment horizontal="right"/>
    </xf>
    <xf numFmtId="3" fontId="44" fillId="9" borderId="57" xfId="0" applyNumberFormat="1" applyFont="1" applyFill="1" applyBorder="1" applyProtection="1">
      <protection locked="0"/>
    </xf>
    <xf numFmtId="3" fontId="44" fillId="9" borderId="65" xfId="6" applyNumberFormat="1" applyFont="1" applyFill="1" applyBorder="1" applyAlignment="1" applyProtection="1">
      <alignment horizontal="right"/>
      <protection locked="0"/>
    </xf>
    <xf numFmtId="0" fontId="42" fillId="0" borderId="47" xfId="6" applyFont="1" applyFill="1" applyBorder="1" applyAlignment="1">
      <alignment horizontal="left" indent="1"/>
    </xf>
    <xf numFmtId="3" fontId="37" fillId="0" borderId="56" xfId="6" applyNumberFormat="1" applyFont="1" applyFill="1" applyBorder="1" applyAlignment="1">
      <alignment horizontal="center"/>
    </xf>
    <xf numFmtId="3" fontId="37" fillId="0" borderId="56" xfId="0" applyNumberFormat="1" applyFont="1" applyFill="1" applyBorder="1" applyProtection="1">
      <protection locked="0"/>
    </xf>
    <xf numFmtId="3" fontId="37" fillId="9" borderId="48" xfId="0" applyNumberFormat="1" applyFont="1" applyFill="1" applyBorder="1" applyProtection="1">
      <protection locked="0"/>
    </xf>
    <xf numFmtId="3" fontId="37" fillId="9" borderId="47" xfId="0" applyNumberFormat="1" applyFont="1" applyFill="1" applyBorder="1" applyProtection="1">
      <protection locked="0"/>
    </xf>
    <xf numFmtId="3" fontId="37" fillId="9" borderId="56" xfId="0" applyNumberFormat="1" applyFont="1" applyFill="1" applyBorder="1" applyProtection="1">
      <protection locked="0"/>
    </xf>
    <xf numFmtId="0" fontId="42" fillId="0" borderId="70" xfId="6" applyFont="1" applyFill="1" applyBorder="1" applyAlignment="1">
      <alignment horizontal="left" indent="1"/>
    </xf>
    <xf numFmtId="3" fontId="44" fillId="0" borderId="72" xfId="6" applyNumberFormat="1" applyFont="1" applyFill="1" applyBorder="1" applyAlignment="1" applyProtection="1">
      <alignment horizontal="right"/>
      <protection locked="0"/>
    </xf>
    <xf numFmtId="3" fontId="44" fillId="9" borderId="61" xfId="0" applyNumberFormat="1" applyFont="1" applyFill="1" applyBorder="1" applyProtection="1">
      <protection locked="0"/>
    </xf>
    <xf numFmtId="3" fontId="44" fillId="9" borderId="62" xfId="6" applyNumberFormat="1" applyFont="1" applyFill="1" applyBorder="1" applyAlignment="1" applyProtection="1">
      <alignment horizontal="right"/>
      <protection locked="0"/>
    </xf>
    <xf numFmtId="3" fontId="44" fillId="9" borderId="72" xfId="6" applyNumberFormat="1" applyFont="1" applyFill="1" applyBorder="1" applyAlignment="1" applyProtection="1">
      <alignment horizontal="right"/>
      <protection locked="0"/>
    </xf>
    <xf numFmtId="3" fontId="37" fillId="9" borderId="65" xfId="6" applyNumberFormat="1" applyFont="1" applyFill="1" applyBorder="1" applyAlignment="1">
      <alignment horizontal="right"/>
    </xf>
    <xf numFmtId="3" fontId="37" fillId="9" borderId="72" xfId="6" applyNumberFormat="1" applyFont="1" applyFill="1" applyBorder="1" applyAlignment="1">
      <alignment horizontal="right"/>
    </xf>
    <xf numFmtId="3" fontId="44" fillId="9" borderId="62" xfId="0" applyNumberFormat="1" applyFont="1" applyFill="1" applyBorder="1" applyProtection="1">
      <protection locked="0"/>
    </xf>
    <xf numFmtId="0" fontId="42" fillId="0" borderId="73" xfId="6" applyFont="1" applyFill="1" applyBorder="1" applyAlignment="1">
      <alignment horizontal="left" indent="1"/>
    </xf>
    <xf numFmtId="3" fontId="44" fillId="0" borderId="60" xfId="6" applyNumberFormat="1" applyFont="1" applyFill="1" applyBorder="1" applyAlignment="1">
      <alignment horizontal="center"/>
    </xf>
    <xf numFmtId="3" fontId="37" fillId="0" borderId="73" xfId="0" applyNumberFormat="1" applyFont="1" applyFill="1" applyBorder="1" applyProtection="1">
      <protection locked="0"/>
    </xf>
    <xf numFmtId="3" fontId="37" fillId="0" borderId="60" xfId="0" applyNumberFormat="1" applyFont="1" applyFill="1" applyBorder="1" applyProtection="1">
      <protection locked="0"/>
    </xf>
    <xf numFmtId="3" fontId="37" fillId="0" borderId="75" xfId="6" applyNumberFormat="1" applyFont="1" applyFill="1" applyBorder="1" applyAlignment="1" applyProtection="1">
      <alignment horizontal="right"/>
      <protection locked="0"/>
    </xf>
    <xf numFmtId="3" fontId="37" fillId="9" borderId="60" xfId="6" applyNumberFormat="1" applyFont="1" applyFill="1" applyBorder="1" applyAlignment="1" applyProtection="1">
      <alignment horizontal="right"/>
      <protection locked="0"/>
    </xf>
    <xf numFmtId="3" fontId="37" fillId="9" borderId="75" xfId="6" applyNumberFormat="1" applyFont="1" applyFill="1" applyBorder="1" applyAlignment="1">
      <alignment horizontal="right"/>
    </xf>
    <xf numFmtId="164" fontId="37" fillId="9" borderId="51" xfId="6" applyNumberFormat="1" applyFont="1" applyFill="1" applyBorder="1" applyAlignment="1">
      <alignment horizontal="right"/>
    </xf>
    <xf numFmtId="3" fontId="44" fillId="9" borderId="60" xfId="6" applyNumberFormat="1" applyFont="1" applyFill="1" applyBorder="1" applyAlignment="1">
      <alignment horizontal="right"/>
    </xf>
    <xf numFmtId="3" fontId="37" fillId="0" borderId="69" xfId="0" applyNumberFormat="1" applyFont="1" applyFill="1" applyBorder="1" applyProtection="1">
      <protection locked="0"/>
    </xf>
    <xf numFmtId="3" fontId="37" fillId="0" borderId="66" xfId="0" applyNumberFormat="1" applyFont="1" applyFill="1" applyBorder="1" applyProtection="1">
      <protection locked="0"/>
    </xf>
    <xf numFmtId="3" fontId="37" fillId="0" borderId="67" xfId="6" applyNumberFormat="1" applyFont="1" applyFill="1" applyBorder="1" applyAlignment="1" applyProtection="1">
      <alignment horizontal="right"/>
      <protection locked="0"/>
    </xf>
    <xf numFmtId="3" fontId="37" fillId="9" borderId="68" xfId="6" applyNumberFormat="1" applyFont="1" applyFill="1" applyBorder="1" applyAlignment="1" applyProtection="1">
      <alignment horizontal="right"/>
      <protection locked="0"/>
    </xf>
    <xf numFmtId="3" fontId="37" fillId="9" borderId="66" xfId="6" applyNumberFormat="1" applyFont="1" applyFill="1" applyBorder="1" applyAlignment="1" applyProtection="1">
      <alignment horizontal="right"/>
      <protection locked="0"/>
    </xf>
    <xf numFmtId="164" fontId="37" fillId="9" borderId="66" xfId="6" applyNumberFormat="1" applyFont="1" applyFill="1" applyBorder="1" applyAlignment="1">
      <alignment horizontal="right"/>
    </xf>
    <xf numFmtId="3" fontId="37" fillId="0" borderId="61" xfId="0" applyNumberFormat="1" applyFont="1" applyFill="1" applyBorder="1" applyProtection="1">
      <protection locked="0"/>
    </xf>
    <xf numFmtId="3" fontId="37" fillId="0" borderId="62" xfId="0" applyNumberFormat="1" applyFont="1" applyFill="1" applyBorder="1" applyProtection="1">
      <protection locked="0"/>
    </xf>
    <xf numFmtId="3" fontId="37" fillId="0" borderId="55" xfId="6" applyNumberFormat="1" applyFont="1" applyFill="1" applyBorder="1" applyAlignment="1" applyProtection="1">
      <alignment horizontal="right"/>
      <protection locked="0"/>
    </xf>
    <xf numFmtId="3" fontId="37" fillId="9" borderId="54" xfId="6" applyNumberFormat="1" applyFont="1" applyFill="1" applyBorder="1" applyAlignment="1" applyProtection="1">
      <alignment horizontal="right"/>
      <protection locked="0"/>
    </xf>
    <xf numFmtId="3" fontId="37" fillId="9" borderId="62" xfId="6" applyNumberFormat="1" applyFont="1" applyFill="1" applyBorder="1" applyAlignment="1" applyProtection="1">
      <alignment horizontal="right"/>
      <protection locked="0"/>
    </xf>
    <xf numFmtId="164" fontId="37" fillId="9" borderId="68" xfId="6" applyNumberFormat="1" applyFont="1" applyFill="1" applyBorder="1" applyAlignment="1">
      <alignment horizontal="right"/>
    </xf>
    <xf numFmtId="3" fontId="44" fillId="9" borderId="62" xfId="6" applyNumberFormat="1" applyFont="1" applyFill="1" applyBorder="1" applyAlignment="1">
      <alignment horizontal="right"/>
    </xf>
    <xf numFmtId="3" fontId="44" fillId="0" borderId="68" xfId="0" applyNumberFormat="1" applyFont="1" applyFill="1" applyBorder="1" applyProtection="1">
      <protection locked="0"/>
    </xf>
    <xf numFmtId="3" fontId="44" fillId="9" borderId="46" xfId="6" applyNumberFormat="1" applyFont="1" applyFill="1" applyBorder="1" applyAlignment="1" applyProtection="1">
      <alignment horizontal="right"/>
      <protection locked="0"/>
    </xf>
    <xf numFmtId="3" fontId="37" fillId="9" borderId="73" xfId="6" applyNumberFormat="1" applyFont="1" applyFill="1" applyBorder="1" applyAlignment="1">
      <alignment horizontal="right"/>
    </xf>
    <xf numFmtId="3" fontId="44" fillId="0" borderId="66" xfId="0" applyNumberFormat="1" applyFont="1" applyFill="1" applyBorder="1" applyProtection="1">
      <protection locked="0"/>
    </xf>
    <xf numFmtId="3" fontId="44" fillId="9" borderId="7" xfId="6" applyNumberFormat="1" applyFont="1" applyFill="1" applyBorder="1" applyAlignment="1" applyProtection="1">
      <alignment horizontal="right"/>
      <protection locked="0"/>
    </xf>
    <xf numFmtId="3" fontId="44" fillId="0" borderId="62" xfId="0" applyNumberFormat="1" applyFont="1" applyFill="1" applyBorder="1" applyProtection="1">
      <protection locked="0"/>
    </xf>
    <xf numFmtId="164" fontId="37" fillId="9" borderId="65" xfId="6" applyNumberFormat="1" applyFont="1" applyFill="1" applyBorder="1" applyAlignment="1">
      <alignment horizontal="right"/>
    </xf>
    <xf numFmtId="164" fontId="37" fillId="0" borderId="56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 applyProtection="1">
      <alignment horizontal="right"/>
    </xf>
    <xf numFmtId="164" fontId="37" fillId="9" borderId="56" xfId="6" applyNumberFormat="1" applyFont="1" applyFill="1" applyBorder="1" applyAlignment="1">
      <alignment horizontal="right"/>
    </xf>
    <xf numFmtId="3" fontId="44" fillId="9" borderId="76" xfId="6" applyNumberFormat="1" applyFont="1" applyFill="1" applyBorder="1" applyAlignment="1">
      <alignment horizontal="right"/>
    </xf>
    <xf numFmtId="3" fontId="44" fillId="9" borderId="67" xfId="6" applyNumberFormat="1" applyFont="1" applyFill="1" applyBorder="1" applyAlignment="1">
      <alignment horizontal="right"/>
    </xf>
    <xf numFmtId="3" fontId="44" fillId="0" borderId="65" xfId="0" applyNumberFormat="1" applyFont="1" applyFill="1" applyBorder="1" applyProtection="1">
      <protection locked="0"/>
    </xf>
    <xf numFmtId="3" fontId="44" fillId="9" borderId="72" xfId="6" applyNumberFormat="1" applyFont="1" applyFill="1" applyBorder="1" applyAlignment="1">
      <alignment horizontal="right"/>
    </xf>
    <xf numFmtId="3" fontId="37" fillId="9" borderId="53" xfId="6" applyNumberFormat="1" applyFont="1" applyFill="1" applyBorder="1" applyAlignment="1" applyProtection="1">
      <alignment horizontal="right"/>
      <protection locked="0"/>
    </xf>
    <xf numFmtId="3" fontId="44" fillId="9" borderId="59" xfId="6" applyNumberFormat="1" applyFont="1" applyFill="1" applyBorder="1" applyAlignment="1">
      <alignment horizontal="right"/>
    </xf>
    <xf numFmtId="3" fontId="44" fillId="9" borderId="0" xfId="6" applyNumberFormat="1" applyFont="1" applyFill="1" applyBorder="1" applyAlignment="1">
      <alignment horizontal="right"/>
    </xf>
    <xf numFmtId="3" fontId="44" fillId="9" borderId="51" xfId="6" applyNumberFormat="1" applyFont="1" applyFill="1" applyBorder="1" applyAlignment="1" applyProtection="1">
      <alignment horizontal="right"/>
      <protection locked="0"/>
    </xf>
    <xf numFmtId="3" fontId="37" fillId="9" borderId="13" xfId="6" applyNumberFormat="1" applyFont="1" applyFill="1" applyBorder="1" applyAlignment="1">
      <alignment horizontal="right"/>
    </xf>
    <xf numFmtId="164" fontId="37" fillId="9" borderId="13" xfId="6" applyNumberFormat="1" applyFont="1" applyFill="1" applyBorder="1" applyAlignment="1">
      <alignment horizontal="right"/>
    </xf>
    <xf numFmtId="3" fontId="44" fillId="9" borderId="57" xfId="6" applyNumberFormat="1" applyFont="1" applyFill="1" applyBorder="1" applyAlignment="1">
      <alignment horizontal="right"/>
    </xf>
    <xf numFmtId="0" fontId="42" fillId="0" borderId="50" xfId="6" applyFont="1" applyFill="1" applyBorder="1" applyAlignment="1">
      <alignment horizontal="left" indent="1"/>
    </xf>
    <xf numFmtId="3" fontId="37" fillId="9" borderId="48" xfId="6" applyNumberFormat="1" applyFont="1" applyFill="1" applyBorder="1" applyAlignment="1">
      <alignment horizontal="right"/>
    </xf>
    <xf numFmtId="164" fontId="37" fillId="9" borderId="49" xfId="6" applyNumberFormat="1" applyFont="1" applyFill="1" applyBorder="1" applyAlignment="1">
      <alignment horizontal="right"/>
    </xf>
    <xf numFmtId="0" fontId="42" fillId="0" borderId="53" xfId="6" applyFont="1" applyFill="1" applyBorder="1" applyAlignment="1">
      <alignment horizontal="left" indent="1"/>
    </xf>
    <xf numFmtId="3" fontId="37" fillId="0" borderId="54" xfId="6" applyNumberFormat="1" applyFont="1" applyFill="1" applyBorder="1" applyAlignment="1">
      <alignment horizontal="center"/>
    </xf>
    <xf numFmtId="0" fontId="56" fillId="0" borderId="0" xfId="6" applyFont="1" applyFill="1" applyBorder="1" applyAlignment="1">
      <alignment horizontal="left" indent="1"/>
    </xf>
    <xf numFmtId="0" fontId="44" fillId="0" borderId="0" xfId="6" applyFont="1" applyAlignment="1">
      <alignment horizontal="center"/>
    </xf>
    <xf numFmtId="3" fontId="44" fillId="0" borderId="0" xfId="6" applyNumberFormat="1" applyFont="1"/>
    <xf numFmtId="0" fontId="42" fillId="0" borderId="0" xfId="6" applyFont="1" applyFill="1" applyBorder="1" applyAlignment="1">
      <alignment horizontal="left" indent="1"/>
    </xf>
    <xf numFmtId="0" fontId="42" fillId="0" borderId="0" xfId="6" applyFont="1" applyAlignment="1">
      <alignment horizontal="left" indent="1"/>
    </xf>
    <xf numFmtId="0" fontId="37" fillId="0" borderId="0" xfId="6" applyFont="1" applyAlignment="1">
      <alignment horizontal="center"/>
    </xf>
    <xf numFmtId="0" fontId="37" fillId="0" borderId="0" xfId="6" applyFont="1"/>
    <xf numFmtId="0" fontId="44" fillId="0" borderId="0" xfId="6" applyFont="1" applyAlignment="1">
      <alignment horizontal="left" indent="1"/>
    </xf>
    <xf numFmtId="0" fontId="53" fillId="0" borderId="0" xfId="6" applyFont="1" applyBorder="1" applyAlignment="1">
      <alignment horizontal="right" vertical="center"/>
    </xf>
    <xf numFmtId="0" fontId="57" fillId="0" borderId="0" xfId="1" applyFont="1" applyAlignment="1" applyProtection="1">
      <alignment horizontal="right" vertical="center"/>
    </xf>
    <xf numFmtId="0" fontId="44" fillId="0" borderId="0" xfId="6" applyFont="1" applyAlignment="1">
      <alignment vertical="center"/>
    </xf>
    <xf numFmtId="0" fontId="44" fillId="12" borderId="0" xfId="0" applyFont="1" applyFill="1" applyAlignment="1" applyProtection="1">
      <alignment horizontal="left" vertical="center" wrapText="1" indent="1"/>
      <protection locked="0"/>
    </xf>
    <xf numFmtId="0" fontId="58" fillId="0" borderId="0" xfId="6" applyFont="1" applyAlignment="1">
      <alignment horizontal="left" vertical="center" indent="1"/>
    </xf>
    <xf numFmtId="0" fontId="38" fillId="0" borderId="0" xfId="6" applyFont="1" applyAlignment="1">
      <alignment horizontal="left" vertical="center" indent="1"/>
    </xf>
    <xf numFmtId="0" fontId="59" fillId="0" borderId="0" xfId="6" applyFont="1" applyBorder="1" applyAlignment="1">
      <alignment horizontal="left" vertical="center" indent="1"/>
    </xf>
    <xf numFmtId="0" fontId="38" fillId="13" borderId="9" xfId="6" applyFont="1" applyFill="1" applyBorder="1" applyAlignment="1">
      <alignment horizontal="left" vertical="center" indent="1" shrinkToFit="1"/>
    </xf>
    <xf numFmtId="0" fontId="42" fillId="13" borderId="56" xfId="6" applyFont="1" applyFill="1" applyBorder="1" applyAlignment="1">
      <alignment horizontal="left" vertical="center" indent="1"/>
    </xf>
    <xf numFmtId="0" fontId="44" fillId="13" borderId="56" xfId="6" applyFont="1" applyFill="1" applyBorder="1" applyAlignment="1">
      <alignment horizontal="center" vertical="center"/>
    </xf>
    <xf numFmtId="0" fontId="44" fillId="13" borderId="19" xfId="6" applyFont="1" applyFill="1" applyBorder="1" applyAlignment="1">
      <alignment horizontal="center" vertical="center"/>
    </xf>
    <xf numFmtId="0" fontId="37" fillId="14" borderId="51" xfId="6" applyFont="1" applyFill="1" applyBorder="1" applyAlignment="1">
      <alignment horizontal="center" vertical="center"/>
    </xf>
    <xf numFmtId="0" fontId="37" fillId="14" borderId="52" xfId="6" applyFont="1" applyFill="1" applyBorder="1" applyAlignment="1">
      <alignment horizontal="center" vertical="center"/>
    </xf>
    <xf numFmtId="3" fontId="37" fillId="13" borderId="56" xfId="6" applyNumberFormat="1" applyFont="1" applyFill="1" applyBorder="1" applyAlignment="1">
      <alignment horizontal="center" vertical="center"/>
    </xf>
    <xf numFmtId="0" fontId="37" fillId="13" borderId="51" xfId="6" applyFont="1" applyFill="1" applyBorder="1" applyAlignment="1">
      <alignment horizontal="center" vertical="center"/>
    </xf>
    <xf numFmtId="0" fontId="44" fillId="13" borderId="55" xfId="6" applyFont="1" applyFill="1" applyBorder="1" applyAlignment="1">
      <alignment horizontal="center" vertical="center"/>
    </xf>
    <xf numFmtId="0" fontId="37" fillId="14" borderId="54" xfId="6" applyFont="1" applyFill="1" applyBorder="1" applyAlignment="1">
      <alignment horizontal="center" vertical="center"/>
    </xf>
    <xf numFmtId="0" fontId="37" fillId="14" borderId="55" xfId="6" applyFont="1" applyFill="1" applyBorder="1" applyAlignment="1">
      <alignment horizontal="center" vertical="center"/>
    </xf>
    <xf numFmtId="3" fontId="37" fillId="13" borderId="28" xfId="6" applyNumberFormat="1" applyFont="1" applyFill="1" applyBorder="1" applyAlignment="1">
      <alignment horizontal="center" vertical="center"/>
    </xf>
    <xf numFmtId="3" fontId="37" fillId="13" borderId="51" xfId="6" applyNumberFormat="1" applyFont="1" applyFill="1" applyBorder="1" applyAlignment="1">
      <alignment horizontal="center" vertical="center"/>
    </xf>
    <xf numFmtId="3" fontId="37" fillId="13" borderId="0" xfId="6" applyNumberFormat="1" applyFont="1" applyFill="1" applyBorder="1" applyAlignment="1">
      <alignment horizontal="center" vertical="center"/>
    </xf>
    <xf numFmtId="0" fontId="37" fillId="13" borderId="57" xfId="6" applyFont="1" applyFill="1" applyBorder="1" applyAlignment="1">
      <alignment horizontal="center" vertical="center"/>
    </xf>
    <xf numFmtId="0" fontId="37" fillId="13" borderId="54" xfId="6" applyFont="1" applyFill="1" applyBorder="1" applyAlignment="1">
      <alignment horizontal="center" vertical="center"/>
    </xf>
    <xf numFmtId="0" fontId="42" fillId="0" borderId="51" xfId="6" applyFont="1" applyBorder="1" applyAlignment="1">
      <alignment horizontal="left" vertical="center" indent="1"/>
    </xf>
    <xf numFmtId="165" fontId="44" fillId="0" borderId="51" xfId="6" applyNumberFormat="1" applyFont="1" applyBorder="1" applyAlignment="1">
      <alignment horizontal="center" vertical="center"/>
    </xf>
    <xf numFmtId="1" fontId="44" fillId="0" borderId="52" xfId="6" applyNumberFormat="1" applyFont="1" applyBorder="1" applyAlignment="1">
      <alignment horizontal="right" vertical="center"/>
    </xf>
    <xf numFmtId="1" fontId="44" fillId="0" borderId="40" xfId="6" applyNumberFormat="1" applyFont="1" applyBorder="1" applyAlignment="1">
      <alignment horizontal="right"/>
    </xf>
    <xf numFmtId="1" fontId="44" fillId="0" borderId="60" xfId="6" applyNumberFormat="1" applyFont="1" applyBorder="1" applyAlignment="1">
      <alignment horizontal="right" vertical="center"/>
    </xf>
    <xf numFmtId="1" fontId="44" fillId="0" borderId="50" xfId="6" applyNumberFormat="1" applyFont="1" applyBorder="1" applyAlignment="1">
      <alignment vertical="center"/>
    </xf>
    <xf numFmtId="1" fontId="44" fillId="14" borderId="73" xfId="6" applyNumberFormat="1" applyFont="1" applyFill="1" applyBorder="1" applyAlignment="1" applyProtection="1">
      <alignment horizontal="right" vertical="center"/>
      <protection locked="0"/>
    </xf>
    <xf numFmtId="1" fontId="44" fillId="14" borderId="60" xfId="6" applyNumberFormat="1" applyFont="1" applyFill="1" applyBorder="1" applyAlignment="1" applyProtection="1">
      <alignment horizontal="right" vertical="center"/>
      <protection locked="0"/>
    </xf>
    <xf numFmtId="1" fontId="44" fillId="14" borderId="75" xfId="6" applyNumberFormat="1" applyFont="1" applyFill="1" applyBorder="1" applyAlignment="1" applyProtection="1">
      <alignment horizontal="right" vertical="center"/>
      <protection locked="0"/>
    </xf>
    <xf numFmtId="165" fontId="37" fillId="14" borderId="59" xfId="6" applyNumberFormat="1" applyFont="1" applyFill="1" applyBorder="1" applyAlignment="1">
      <alignment horizontal="right" vertical="center"/>
    </xf>
    <xf numFmtId="3" fontId="37" fillId="14" borderId="59" xfId="6" applyNumberFormat="1" applyFont="1" applyFill="1" applyBorder="1" applyAlignment="1">
      <alignment horizontal="right" vertical="center"/>
    </xf>
    <xf numFmtId="0" fontId="44" fillId="0" borderId="0" xfId="6" applyFont="1" applyAlignment="1">
      <alignment horizontal="right" vertical="center"/>
    </xf>
    <xf numFmtId="4" fontId="44" fillId="14" borderId="60" xfId="6" applyNumberFormat="1" applyFont="1" applyFill="1" applyBorder="1" applyAlignment="1">
      <alignment horizontal="right" vertical="center"/>
    </xf>
    <xf numFmtId="4" fontId="44" fillId="14" borderId="52" xfId="6" applyNumberFormat="1" applyFont="1" applyFill="1" applyBorder="1" applyAlignment="1">
      <alignment horizontal="right" vertical="center"/>
    </xf>
    <xf numFmtId="0" fontId="42" fillId="0" borderId="62" xfId="6" applyFont="1" applyBorder="1" applyAlignment="1">
      <alignment horizontal="left" vertical="center" indent="1"/>
    </xf>
    <xf numFmtId="165" fontId="44" fillId="0" borderId="62" xfId="6" applyNumberFormat="1" applyFont="1" applyBorder="1" applyAlignment="1">
      <alignment horizontal="center" vertical="center"/>
    </xf>
    <xf numFmtId="2" fontId="44" fillId="0" borderId="63" xfId="6" applyNumberFormat="1" applyFont="1" applyBorder="1" applyAlignment="1">
      <alignment horizontal="right" vertical="center"/>
    </xf>
    <xf numFmtId="2" fontId="44" fillId="0" borderId="61" xfId="6" applyNumberFormat="1" applyFont="1" applyBorder="1" applyAlignment="1">
      <alignment horizontal="right"/>
    </xf>
    <xf numFmtId="2" fontId="44" fillId="0" borderId="62" xfId="6" applyNumberFormat="1" applyFont="1" applyBorder="1" applyAlignment="1">
      <alignment horizontal="right" vertical="center"/>
    </xf>
    <xf numFmtId="2" fontId="44" fillId="0" borderId="61" xfId="6" applyNumberFormat="1" applyFont="1" applyBorder="1" applyAlignment="1">
      <alignment horizontal="right" vertical="center"/>
    </xf>
    <xf numFmtId="2" fontId="44" fillId="14" borderId="61" xfId="6" applyNumberFormat="1" applyFont="1" applyFill="1" applyBorder="1" applyAlignment="1" applyProtection="1">
      <alignment horizontal="right" vertical="center"/>
      <protection locked="0"/>
    </xf>
    <xf numFmtId="2" fontId="44" fillId="14" borderId="62" xfId="6" applyNumberFormat="1" applyFont="1" applyFill="1" applyBorder="1" applyAlignment="1" applyProtection="1">
      <alignment horizontal="right" vertical="center"/>
      <protection locked="0"/>
    </xf>
    <xf numFmtId="2" fontId="44" fillId="14" borderId="72" xfId="6" applyNumberFormat="1" applyFont="1" applyFill="1" applyBorder="1" applyAlignment="1" applyProtection="1">
      <alignment horizontal="right" vertical="center"/>
      <protection locked="0"/>
    </xf>
    <xf numFmtId="165" fontId="37" fillId="14" borderId="63" xfId="6" applyNumberFormat="1" applyFont="1" applyFill="1" applyBorder="1" applyAlignment="1">
      <alignment horizontal="right" vertical="center"/>
    </xf>
    <xf numFmtId="3" fontId="37" fillId="14" borderId="63" xfId="6" applyNumberFormat="1" applyFont="1" applyFill="1" applyBorder="1" applyAlignment="1">
      <alignment horizontal="right" vertical="center"/>
    </xf>
    <xf numFmtId="4" fontId="44" fillId="14" borderId="65" xfId="6" applyNumberFormat="1" applyFont="1" applyFill="1" applyBorder="1" applyAlignment="1">
      <alignment horizontal="right" vertical="center"/>
    </xf>
    <xf numFmtId="4" fontId="44" fillId="14" borderId="63" xfId="6" applyNumberFormat="1" applyFont="1" applyFill="1" applyBorder="1" applyAlignment="1">
      <alignment horizontal="right" vertical="center"/>
    </xf>
    <xf numFmtId="0" fontId="42" fillId="0" borderId="68" xfId="6" applyFont="1" applyBorder="1" applyAlignment="1">
      <alignment horizontal="left" vertical="center" indent="1"/>
    </xf>
    <xf numFmtId="3" fontId="44" fillId="0" borderId="60" xfId="6" applyNumberFormat="1" applyFont="1" applyBorder="1" applyAlignment="1">
      <alignment horizontal="center" vertical="center"/>
    </xf>
    <xf numFmtId="3" fontId="44" fillId="0" borderId="67" xfId="6" applyNumberFormat="1" applyFont="1" applyBorder="1" applyAlignment="1">
      <alignment horizontal="right" vertical="center"/>
    </xf>
    <xf numFmtId="3" fontId="44" fillId="14" borderId="40" xfId="6" applyNumberFormat="1" applyFont="1" applyFill="1" applyBorder="1" applyAlignment="1">
      <alignment horizontal="right"/>
    </xf>
    <xf numFmtId="3" fontId="44" fillId="14" borderId="40" xfId="6" applyNumberFormat="1" applyFont="1" applyFill="1" applyBorder="1" applyAlignment="1">
      <alignment horizontal="right" vertical="center"/>
    </xf>
    <xf numFmtId="3" fontId="44" fillId="0" borderId="40" xfId="6" applyNumberFormat="1" applyFont="1" applyBorder="1" applyAlignment="1">
      <alignment horizontal="right" vertical="center"/>
    </xf>
    <xf numFmtId="3" fontId="44" fillId="14" borderId="73" xfId="6" applyNumberFormat="1" applyFont="1" applyFill="1" applyBorder="1" applyAlignment="1" applyProtection="1">
      <alignment horizontal="right" vertical="center"/>
      <protection locked="0"/>
    </xf>
    <xf numFmtId="3" fontId="44" fillId="14" borderId="60" xfId="6" applyNumberFormat="1" applyFont="1" applyFill="1" applyBorder="1" applyAlignment="1" applyProtection="1">
      <alignment horizontal="right" vertical="center"/>
      <protection locked="0"/>
    </xf>
    <xf numFmtId="3" fontId="37" fillId="14" borderId="67" xfId="6" applyNumberFormat="1" applyFont="1" applyFill="1" applyBorder="1" applyAlignment="1">
      <alignment horizontal="right" vertical="center"/>
    </xf>
    <xf numFmtId="3" fontId="44" fillId="14" borderId="60" xfId="6" applyNumberFormat="1" applyFont="1" applyFill="1" applyBorder="1" applyAlignment="1">
      <alignment horizontal="right" vertical="center"/>
    </xf>
    <xf numFmtId="3" fontId="44" fillId="14" borderId="67" xfId="6" applyNumberFormat="1" applyFont="1" applyFill="1" applyBorder="1" applyAlignment="1">
      <alignment horizontal="right" vertical="center"/>
    </xf>
    <xf numFmtId="0" fontId="42" fillId="0" borderId="66" xfId="6" applyFont="1" applyBorder="1" applyAlignment="1">
      <alignment horizontal="left" vertical="center" indent="1"/>
    </xf>
    <xf numFmtId="3" fontId="44" fillId="0" borderId="66" xfId="6" applyNumberFormat="1" applyFont="1" applyBorder="1" applyAlignment="1">
      <alignment horizontal="center" vertical="center"/>
    </xf>
    <xf numFmtId="3" fontId="44" fillId="14" borderId="69" xfId="6" applyNumberFormat="1" applyFont="1" applyFill="1" applyBorder="1" applyAlignment="1">
      <alignment horizontal="right"/>
    </xf>
    <xf numFmtId="3" fontId="44" fillId="14" borderId="69" xfId="6" applyNumberFormat="1" applyFont="1" applyFill="1" applyBorder="1" applyAlignment="1">
      <alignment horizontal="right" vertical="center"/>
    </xf>
    <xf numFmtId="3" fontId="44" fillId="14" borderId="69" xfId="6" applyNumberFormat="1" applyFont="1" applyFill="1" applyBorder="1" applyAlignment="1" applyProtection="1">
      <alignment horizontal="right" vertical="center"/>
      <protection locked="0"/>
    </xf>
    <xf numFmtId="3" fontId="44" fillId="14" borderId="66" xfId="6" applyNumberFormat="1" applyFont="1" applyFill="1" applyBorder="1" applyAlignment="1" applyProtection="1">
      <alignment horizontal="right" vertical="center"/>
      <protection locked="0"/>
    </xf>
    <xf numFmtId="3" fontId="44" fillId="14" borderId="66" xfId="6" applyNumberFormat="1" applyFont="1" applyFill="1" applyBorder="1" applyAlignment="1">
      <alignment horizontal="right" vertical="center"/>
    </xf>
    <xf numFmtId="0" fontId="42" fillId="0" borderId="57" xfId="6" applyFont="1" applyBorder="1" applyAlignment="1">
      <alignment horizontal="left" vertical="center" indent="1"/>
    </xf>
    <xf numFmtId="3" fontId="44" fillId="0" borderId="54" xfId="6" applyNumberFormat="1" applyFont="1" applyBorder="1" applyAlignment="1">
      <alignment horizontal="center" vertical="center"/>
    </xf>
    <xf numFmtId="3" fontId="44" fillId="0" borderId="59" xfId="6" applyNumberFormat="1" applyFont="1" applyBorder="1" applyAlignment="1">
      <alignment horizontal="right" vertical="center"/>
    </xf>
    <xf numFmtId="3" fontId="44" fillId="14" borderId="70" xfId="6" applyNumberFormat="1" applyFont="1" applyFill="1" applyBorder="1" applyAlignment="1">
      <alignment horizontal="right"/>
    </xf>
    <xf numFmtId="3" fontId="44" fillId="14" borderId="70" xfId="6" applyNumberFormat="1" applyFont="1" applyFill="1" applyBorder="1" applyAlignment="1">
      <alignment horizontal="right" vertical="center"/>
    </xf>
    <xf numFmtId="3" fontId="44" fillId="14" borderId="70" xfId="6" applyNumberFormat="1" applyFont="1" applyFill="1" applyBorder="1" applyAlignment="1" applyProtection="1">
      <alignment horizontal="right" vertical="center"/>
      <protection locked="0"/>
    </xf>
    <xf numFmtId="3" fontId="44" fillId="14" borderId="61" xfId="6" applyNumberFormat="1" applyFont="1" applyFill="1" applyBorder="1" applyAlignment="1" applyProtection="1">
      <alignment horizontal="right" vertical="center"/>
      <protection locked="0"/>
    </xf>
    <xf numFmtId="3" fontId="44" fillId="14" borderId="62" xfId="6" applyNumberFormat="1" applyFont="1" applyFill="1" applyBorder="1" applyAlignment="1">
      <alignment horizontal="right" vertical="center"/>
    </xf>
    <xf numFmtId="3" fontId="44" fillId="14" borderId="59" xfId="6" applyNumberFormat="1" applyFont="1" applyFill="1" applyBorder="1" applyAlignment="1">
      <alignment horizontal="right" vertical="center"/>
    </xf>
    <xf numFmtId="0" fontId="42" fillId="14" borderId="56" xfId="6" applyFont="1" applyFill="1" applyBorder="1" applyAlignment="1">
      <alignment horizontal="left" vertical="center" indent="1"/>
    </xf>
    <xf numFmtId="3" fontId="37" fillId="14" borderId="48" xfId="6" applyNumberFormat="1" applyFont="1" applyFill="1" applyBorder="1" applyAlignment="1">
      <alignment horizontal="center" vertical="center"/>
    </xf>
    <xf numFmtId="3" fontId="37" fillId="14" borderId="56" xfId="6" applyNumberFormat="1" applyFont="1" applyFill="1" applyBorder="1" applyAlignment="1">
      <alignment horizontal="right" vertical="center"/>
    </xf>
    <xf numFmtId="3" fontId="37" fillId="14" borderId="47" xfId="6" applyNumberFormat="1" applyFont="1" applyFill="1" applyBorder="1" applyAlignment="1">
      <alignment horizontal="right"/>
    </xf>
    <xf numFmtId="3" fontId="37" fillId="14" borderId="47" xfId="6" applyNumberFormat="1" applyFont="1" applyFill="1" applyBorder="1" applyAlignment="1">
      <alignment horizontal="right" vertical="center"/>
    </xf>
    <xf numFmtId="3" fontId="37" fillId="14" borderId="49" xfId="6" applyNumberFormat="1" applyFont="1" applyFill="1" applyBorder="1" applyAlignment="1">
      <alignment horizontal="right" vertical="center"/>
    </xf>
    <xf numFmtId="3" fontId="44" fillId="0" borderId="51" xfId="6" applyNumberFormat="1" applyFont="1" applyBorder="1" applyAlignment="1">
      <alignment horizontal="center" vertical="center"/>
    </xf>
    <xf numFmtId="3" fontId="44" fillId="0" borderId="41" xfId="6" applyNumberFormat="1" applyFont="1" applyBorder="1" applyAlignment="1">
      <alignment horizontal="right" vertical="center"/>
    </xf>
    <xf numFmtId="3" fontId="44" fillId="14" borderId="40" xfId="6" applyNumberFormat="1" applyFont="1" applyFill="1" applyBorder="1" applyAlignment="1" applyProtection="1">
      <alignment horizontal="right" vertical="center"/>
      <protection locked="0"/>
    </xf>
    <xf numFmtId="3" fontId="44" fillId="14" borderId="68" xfId="6" applyNumberFormat="1" applyFont="1" applyFill="1" applyBorder="1" applyAlignment="1">
      <alignment horizontal="right" vertical="center"/>
    </xf>
    <xf numFmtId="3" fontId="44" fillId="0" borderId="69" xfId="6" applyNumberFormat="1" applyFont="1" applyBorder="1" applyAlignment="1">
      <alignment horizontal="right" vertical="center"/>
    </xf>
    <xf numFmtId="3" fontId="44" fillId="0" borderId="62" xfId="6" applyNumberFormat="1" applyFont="1" applyBorder="1" applyAlignment="1">
      <alignment horizontal="center" vertical="center"/>
    </xf>
    <xf numFmtId="3" fontId="44" fillId="0" borderId="72" xfId="6" applyNumberFormat="1" applyFont="1" applyBorder="1" applyAlignment="1">
      <alignment horizontal="right" vertical="center"/>
    </xf>
    <xf numFmtId="3" fontId="44" fillId="0" borderId="70" xfId="6" applyNumberFormat="1" applyFont="1" applyBorder="1" applyAlignment="1">
      <alignment horizontal="right" vertical="center"/>
    </xf>
    <xf numFmtId="3" fontId="44" fillId="14" borderId="62" xfId="6" applyNumberFormat="1" applyFont="1" applyFill="1" applyBorder="1" applyAlignment="1" applyProtection="1">
      <alignment horizontal="right" vertical="center"/>
      <protection locked="0"/>
    </xf>
    <xf numFmtId="3" fontId="37" fillId="14" borderId="72" xfId="6" applyNumberFormat="1" applyFont="1" applyFill="1" applyBorder="1" applyAlignment="1">
      <alignment horizontal="right" vertical="center"/>
    </xf>
    <xf numFmtId="3" fontId="44" fillId="14" borderId="65" xfId="6" applyNumberFormat="1" applyFont="1" applyFill="1" applyBorder="1" applyAlignment="1">
      <alignment horizontal="right" vertical="center"/>
    </xf>
    <xf numFmtId="3" fontId="44" fillId="14" borderId="72" xfId="6" applyNumberFormat="1" applyFont="1" applyFill="1" applyBorder="1" applyAlignment="1">
      <alignment horizontal="right" vertical="center"/>
    </xf>
    <xf numFmtId="0" fontId="42" fillId="0" borderId="60" xfId="6" applyFont="1" applyBorder="1" applyAlignment="1">
      <alignment horizontal="left" vertical="center" indent="1"/>
    </xf>
    <xf numFmtId="3" fontId="51" fillId="0" borderId="60" xfId="6" applyNumberFormat="1" applyFont="1" applyBorder="1" applyAlignment="1">
      <alignment horizontal="center" vertical="center"/>
    </xf>
    <xf numFmtId="3" fontId="37" fillId="0" borderId="60" xfId="6" applyNumberFormat="1" applyFont="1" applyBorder="1" applyAlignment="1">
      <alignment horizontal="right" vertical="center"/>
    </xf>
    <xf numFmtId="3" fontId="50" fillId="0" borderId="73" xfId="6" applyNumberFormat="1" applyFont="1" applyBorder="1" applyAlignment="1" applyProtection="1">
      <alignment horizontal="right"/>
      <protection locked="0"/>
    </xf>
    <xf numFmtId="3" fontId="50" fillId="0" borderId="73" xfId="6" applyNumberFormat="1" applyFont="1" applyBorder="1" applyAlignment="1" applyProtection="1">
      <alignment horizontal="right" vertical="center"/>
      <protection locked="0"/>
    </xf>
    <xf numFmtId="3" fontId="50" fillId="14" borderId="60" xfId="6" applyNumberFormat="1" applyFont="1" applyFill="1" applyBorder="1" applyAlignment="1">
      <alignment horizontal="right" vertical="center"/>
    </xf>
    <xf numFmtId="164" fontId="50" fillId="14" borderId="60" xfId="6" applyNumberFormat="1" applyFont="1" applyFill="1" applyBorder="1" applyAlignment="1">
      <alignment horizontal="right" vertical="center"/>
    </xf>
    <xf numFmtId="3" fontId="51" fillId="14" borderId="75" xfId="6" applyNumberFormat="1" applyFont="1" applyFill="1" applyBorder="1" applyAlignment="1">
      <alignment horizontal="right" vertical="center"/>
    </xf>
    <xf numFmtId="3" fontId="51" fillId="14" borderId="60" xfId="6" applyNumberFormat="1" applyFont="1" applyFill="1" applyBorder="1" applyAlignment="1">
      <alignment horizontal="right" vertical="center"/>
    </xf>
    <xf numFmtId="3" fontId="51" fillId="0" borderId="66" xfId="6" applyNumberFormat="1" applyFont="1" applyBorder="1" applyAlignment="1">
      <alignment horizontal="center" vertical="center"/>
    </xf>
    <xf numFmtId="3" fontId="37" fillId="0" borderId="66" xfId="6" applyNumberFormat="1" applyFont="1" applyBorder="1" applyAlignment="1">
      <alignment horizontal="right" vertical="center"/>
    </xf>
    <xf numFmtId="3" fontId="50" fillId="0" borderId="69" xfId="6" applyNumberFormat="1" applyFont="1" applyBorder="1" applyAlignment="1" applyProtection="1">
      <alignment horizontal="right"/>
      <protection locked="0"/>
    </xf>
    <xf numFmtId="3" fontId="50" fillId="0" borderId="69" xfId="6" applyNumberFormat="1" applyFont="1" applyBorder="1" applyAlignment="1" applyProtection="1">
      <alignment horizontal="right" vertical="center"/>
      <protection locked="0"/>
    </xf>
    <xf numFmtId="3" fontId="44" fillId="14" borderId="68" xfId="6" applyNumberFormat="1" applyFont="1" applyFill="1" applyBorder="1" applyAlignment="1" applyProtection="1">
      <alignment horizontal="right" vertical="center"/>
      <protection locked="0"/>
    </xf>
    <xf numFmtId="3" fontId="50" fillId="14" borderId="66" xfId="6" applyNumberFormat="1" applyFont="1" applyFill="1" applyBorder="1" applyAlignment="1">
      <alignment horizontal="right" vertical="center"/>
    </xf>
    <xf numFmtId="164" fontId="50" fillId="14" borderId="66" xfId="6" applyNumberFormat="1" applyFont="1" applyFill="1" applyBorder="1" applyAlignment="1">
      <alignment horizontal="right" vertical="center"/>
    </xf>
    <xf numFmtId="3" fontId="51" fillId="14" borderId="67" xfId="6" applyNumberFormat="1" applyFont="1" applyFill="1" applyBorder="1" applyAlignment="1">
      <alignment horizontal="right" vertical="center"/>
    </xf>
    <xf numFmtId="3" fontId="51" fillId="14" borderId="66" xfId="6" applyNumberFormat="1" applyFont="1" applyFill="1" applyBorder="1" applyAlignment="1">
      <alignment horizontal="right" vertical="center"/>
    </xf>
    <xf numFmtId="3" fontId="51" fillId="0" borderId="62" xfId="6" applyNumberFormat="1" applyFont="1" applyBorder="1" applyAlignment="1">
      <alignment horizontal="center" vertical="center"/>
    </xf>
    <xf numFmtId="3" fontId="37" fillId="0" borderId="62" xfId="6" applyNumberFormat="1" applyFont="1" applyBorder="1" applyAlignment="1">
      <alignment horizontal="right" vertical="center"/>
    </xf>
    <xf numFmtId="3" fontId="50" fillId="0" borderId="61" xfId="6" applyNumberFormat="1" applyFont="1" applyBorder="1" applyAlignment="1" applyProtection="1">
      <alignment horizontal="right"/>
      <protection locked="0"/>
    </xf>
    <xf numFmtId="3" fontId="50" fillId="0" borderId="61" xfId="6" applyNumberFormat="1" applyFont="1" applyBorder="1" applyAlignment="1" applyProtection="1">
      <alignment horizontal="right" vertical="center"/>
      <protection locked="0"/>
    </xf>
    <xf numFmtId="3" fontId="50" fillId="0" borderId="53" xfId="6" applyNumberFormat="1" applyFont="1" applyBorder="1" applyAlignment="1" applyProtection="1">
      <alignment horizontal="right" vertical="center"/>
      <protection locked="0"/>
    </xf>
    <xf numFmtId="3" fontId="44" fillId="14" borderId="54" xfId="6" applyNumberFormat="1" applyFont="1" applyFill="1" applyBorder="1" applyAlignment="1" applyProtection="1">
      <alignment horizontal="right" vertical="center"/>
      <protection locked="0"/>
    </xf>
    <xf numFmtId="3" fontId="50" fillId="14" borderId="62" xfId="6" applyNumberFormat="1" applyFont="1" applyFill="1" applyBorder="1" applyAlignment="1">
      <alignment horizontal="right" vertical="center"/>
    </xf>
    <xf numFmtId="164" fontId="50" fillId="14" borderId="62" xfId="6" applyNumberFormat="1" applyFont="1" applyFill="1" applyBorder="1" applyAlignment="1">
      <alignment horizontal="right" vertical="center"/>
    </xf>
    <xf numFmtId="3" fontId="51" fillId="14" borderId="63" xfId="6" applyNumberFormat="1" applyFont="1" applyFill="1" applyBorder="1" applyAlignment="1">
      <alignment horizontal="right" vertical="center"/>
    </xf>
    <xf numFmtId="3" fontId="51" fillId="14" borderId="62" xfId="6" applyNumberFormat="1" applyFont="1" applyFill="1" applyBorder="1" applyAlignment="1">
      <alignment horizontal="right" vertical="center"/>
    </xf>
    <xf numFmtId="3" fontId="51" fillId="0" borderId="68" xfId="6" applyNumberFormat="1" applyFont="1" applyBorder="1" applyAlignment="1">
      <alignment horizontal="center" vertical="center"/>
    </xf>
    <xf numFmtId="3" fontId="44" fillId="0" borderId="68" xfId="6" applyNumberFormat="1" applyFont="1" applyBorder="1" applyAlignment="1">
      <alignment horizontal="right" vertical="center"/>
    </xf>
    <xf numFmtId="3" fontId="51" fillId="0" borderId="40" xfId="6" applyNumberFormat="1" applyFont="1" applyBorder="1" applyAlignment="1" applyProtection="1">
      <alignment horizontal="right"/>
      <protection locked="0"/>
    </xf>
    <xf numFmtId="3" fontId="51" fillId="0" borderId="40" xfId="6" applyNumberFormat="1" applyFont="1" applyBorder="1" applyAlignment="1" applyProtection="1">
      <alignment horizontal="right" vertical="center"/>
      <protection locked="0"/>
    </xf>
    <xf numFmtId="3" fontId="50" fillId="14" borderId="68" xfId="6" applyNumberFormat="1" applyFont="1" applyFill="1" applyBorder="1" applyAlignment="1">
      <alignment horizontal="right" vertical="center"/>
    </xf>
    <xf numFmtId="164" fontId="50" fillId="14" borderId="68" xfId="6" applyNumberFormat="1" applyFont="1" applyFill="1" applyBorder="1" applyAlignment="1">
      <alignment horizontal="right" vertical="center"/>
    </xf>
    <xf numFmtId="3" fontId="51" fillId="14" borderId="76" xfId="6" applyNumberFormat="1" applyFont="1" applyFill="1" applyBorder="1" applyAlignment="1">
      <alignment horizontal="right" vertical="center"/>
    </xf>
    <xf numFmtId="3" fontId="51" fillId="14" borderId="68" xfId="6" applyNumberFormat="1" applyFont="1" applyFill="1" applyBorder="1" applyAlignment="1">
      <alignment horizontal="right" vertical="center"/>
    </xf>
    <xf numFmtId="3" fontId="44" fillId="0" borderId="66" xfId="6" applyNumberFormat="1" applyFont="1" applyBorder="1" applyAlignment="1">
      <alignment horizontal="right" vertical="center"/>
    </xf>
    <xf numFmtId="3" fontId="51" fillId="0" borderId="69" xfId="6" applyNumberFormat="1" applyFont="1" applyBorder="1" applyAlignment="1" applyProtection="1">
      <alignment horizontal="right"/>
      <protection locked="0"/>
    </xf>
    <xf numFmtId="3" fontId="51" fillId="0" borderId="69" xfId="6" applyNumberFormat="1" applyFont="1" applyBorder="1" applyAlignment="1" applyProtection="1">
      <alignment horizontal="right" vertical="center"/>
      <protection locked="0"/>
    </xf>
    <xf numFmtId="0" fontId="42" fillId="0" borderId="54" xfId="6" applyFont="1" applyBorder="1" applyAlignment="1">
      <alignment horizontal="left" vertical="center" indent="1"/>
    </xf>
    <xf numFmtId="3" fontId="51" fillId="0" borderId="65" xfId="6" applyNumberFormat="1" applyFont="1" applyBorder="1" applyAlignment="1">
      <alignment horizontal="center" vertical="center"/>
    </xf>
    <xf numFmtId="3" fontId="44" fillId="0" borderId="65" xfId="6" applyNumberFormat="1" applyFont="1" applyBorder="1" applyAlignment="1">
      <alignment horizontal="right" vertical="center"/>
    </xf>
    <xf numFmtId="3" fontId="51" fillId="0" borderId="70" xfId="6" applyNumberFormat="1" applyFont="1" applyBorder="1" applyAlignment="1" applyProtection="1">
      <alignment horizontal="right"/>
      <protection locked="0"/>
    </xf>
    <xf numFmtId="3" fontId="51" fillId="0" borderId="70" xfId="6" applyNumberFormat="1" applyFont="1" applyBorder="1" applyAlignment="1" applyProtection="1">
      <alignment horizontal="right" vertical="center"/>
      <protection locked="0"/>
    </xf>
    <xf numFmtId="3" fontId="51" fillId="0" borderId="41" xfId="6" applyNumberFormat="1" applyFont="1" applyBorder="1" applyAlignment="1" applyProtection="1">
      <alignment horizontal="right" vertical="center"/>
      <protection locked="0"/>
    </xf>
    <xf numFmtId="3" fontId="51" fillId="14" borderId="72" xfId="6" applyNumberFormat="1" applyFont="1" applyFill="1" applyBorder="1" applyAlignment="1">
      <alignment horizontal="right" vertical="center"/>
    </xf>
    <xf numFmtId="3" fontId="51" fillId="14" borderId="65" xfId="6" applyNumberFormat="1" applyFont="1" applyFill="1" applyBorder="1" applyAlignment="1">
      <alignment horizontal="right" vertical="center"/>
    </xf>
    <xf numFmtId="0" fontId="46" fillId="14" borderId="47" xfId="6" applyFont="1" applyFill="1" applyBorder="1" applyAlignment="1">
      <alignment horizontal="left" vertical="center" indent="1"/>
    </xf>
    <xf numFmtId="3" fontId="50" fillId="14" borderId="56" xfId="6" applyNumberFormat="1" applyFont="1" applyFill="1" applyBorder="1" applyAlignment="1">
      <alignment horizontal="center" vertical="center"/>
    </xf>
    <xf numFmtId="3" fontId="50" fillId="14" borderId="56" xfId="6" applyNumberFormat="1" applyFont="1" applyFill="1" applyBorder="1" applyAlignment="1">
      <alignment horizontal="right" vertical="center"/>
    </xf>
    <xf numFmtId="3" fontId="50" fillId="14" borderId="47" xfId="6" applyNumberFormat="1" applyFont="1" applyFill="1" applyBorder="1" applyAlignment="1" applyProtection="1">
      <alignment horizontal="right"/>
    </xf>
    <xf numFmtId="3" fontId="50" fillId="14" borderId="47" xfId="6" applyNumberFormat="1" applyFont="1" applyFill="1" applyBorder="1" applyAlignment="1" applyProtection="1">
      <alignment horizontal="right" vertical="center"/>
    </xf>
    <xf numFmtId="3" fontId="50" fillId="14" borderId="56" xfId="6" applyNumberFormat="1" applyFont="1" applyFill="1" applyBorder="1" applyAlignment="1" applyProtection="1">
      <alignment horizontal="right" vertical="center"/>
    </xf>
    <xf numFmtId="164" fontId="50" fillId="14" borderId="56" xfId="6" applyNumberFormat="1" applyFont="1" applyFill="1" applyBorder="1" applyAlignment="1">
      <alignment horizontal="right" vertical="center"/>
    </xf>
    <xf numFmtId="0" fontId="42" fillId="0" borderId="40" xfId="6" applyFont="1" applyBorder="1" applyAlignment="1">
      <alignment horizontal="left" vertical="center" indent="1"/>
    </xf>
    <xf numFmtId="3" fontId="51" fillId="0" borderId="73" xfId="6" applyNumberFormat="1" applyFont="1" applyBorder="1" applyAlignment="1" applyProtection="1">
      <alignment horizontal="right" vertical="center"/>
      <protection locked="0"/>
    </xf>
    <xf numFmtId="0" fontId="42" fillId="0" borderId="69" xfId="6" applyFont="1" applyBorder="1" applyAlignment="1">
      <alignment horizontal="left" vertical="center" indent="1"/>
    </xf>
    <xf numFmtId="0" fontId="42" fillId="0" borderId="41" xfId="6" applyFont="1" applyBorder="1" applyAlignment="1">
      <alignment horizontal="left" vertical="center" indent="1"/>
    </xf>
    <xf numFmtId="164" fontId="50" fillId="14" borderId="65" xfId="6" applyNumberFormat="1" applyFont="1" applyFill="1" applyBorder="1" applyAlignment="1">
      <alignment horizontal="right" vertical="center"/>
    </xf>
    <xf numFmtId="3" fontId="50" fillId="14" borderId="28" xfId="6" applyNumberFormat="1" applyFont="1" applyFill="1" applyBorder="1" applyAlignment="1">
      <alignment horizontal="right" vertical="center"/>
    </xf>
    <xf numFmtId="3" fontId="50" fillId="14" borderId="77" xfId="6" applyNumberFormat="1" applyFont="1" applyFill="1" applyBorder="1" applyAlignment="1">
      <alignment horizontal="right" vertical="center"/>
    </xf>
    <xf numFmtId="3" fontId="50" fillId="14" borderId="49" xfId="6" applyNumberFormat="1" applyFont="1" applyFill="1" applyBorder="1" applyAlignment="1">
      <alignment horizontal="right" vertical="center"/>
    </xf>
    <xf numFmtId="3" fontId="50" fillId="0" borderId="57" xfId="6" applyNumberFormat="1" applyFont="1" applyBorder="1" applyAlignment="1">
      <alignment horizontal="center" vertical="center"/>
    </xf>
    <xf numFmtId="3" fontId="50" fillId="14" borderId="53" xfId="6" applyNumberFormat="1" applyFont="1" applyFill="1" applyBorder="1" applyAlignment="1" applyProtection="1">
      <alignment horizontal="right" vertical="center"/>
      <protection locked="0"/>
    </xf>
    <xf numFmtId="3" fontId="44" fillId="14" borderId="57" xfId="6" applyNumberFormat="1" applyFont="1" applyFill="1" applyBorder="1" applyAlignment="1">
      <alignment horizontal="right" vertical="center"/>
    </xf>
    <xf numFmtId="3" fontId="44" fillId="14" borderId="0" xfId="6" applyNumberFormat="1" applyFont="1" applyFill="1" applyBorder="1" applyAlignment="1">
      <alignment horizontal="right" vertical="center"/>
    </xf>
    <xf numFmtId="3" fontId="44" fillId="14" borderId="51" xfId="6" applyNumberFormat="1" applyFont="1" applyFill="1" applyBorder="1" applyAlignment="1" applyProtection="1">
      <alignment horizontal="right" vertical="center"/>
      <protection locked="0"/>
    </xf>
    <xf numFmtId="3" fontId="50" fillId="14" borderId="73" xfId="6" applyNumberFormat="1" applyFont="1" applyFill="1" applyBorder="1" applyAlignment="1">
      <alignment horizontal="right" vertical="center"/>
    </xf>
    <xf numFmtId="0" fontId="46" fillId="14" borderId="50" xfId="6" applyFont="1" applyFill="1" applyBorder="1" applyAlignment="1">
      <alignment horizontal="left" vertical="center" indent="1"/>
    </xf>
    <xf numFmtId="3" fontId="50" fillId="14" borderId="47" xfId="6" applyNumberFormat="1" applyFont="1" applyFill="1" applyBorder="1" applyAlignment="1">
      <alignment horizontal="right" vertical="center"/>
    </xf>
    <xf numFmtId="3" fontId="50" fillId="14" borderId="48" xfId="6" applyNumberFormat="1" applyFont="1" applyFill="1" applyBorder="1" applyAlignment="1">
      <alignment horizontal="right" vertical="center"/>
    </xf>
    <xf numFmtId="0" fontId="46" fillId="14" borderId="53" xfId="6" applyFont="1" applyFill="1" applyBorder="1" applyAlignment="1">
      <alignment horizontal="left" vertical="center" indent="1"/>
    </xf>
    <xf numFmtId="3" fontId="50" fillId="14" borderId="54" xfId="6" applyNumberFormat="1" applyFont="1" applyFill="1" applyBorder="1" applyAlignment="1">
      <alignment horizontal="center" vertical="center"/>
    </xf>
    <xf numFmtId="0" fontId="45" fillId="0" borderId="0" xfId="6" applyFont="1" applyBorder="1" applyAlignment="1">
      <alignment horizontal="left" vertical="center" indent="1"/>
    </xf>
    <xf numFmtId="0" fontId="44" fillId="0" borderId="0" xfId="6" applyFont="1" applyAlignment="1">
      <alignment horizontal="center" vertical="center"/>
    </xf>
    <xf numFmtId="3" fontId="44" fillId="0" borderId="0" xfId="6" applyNumberFormat="1" applyFont="1" applyAlignment="1">
      <alignment vertical="center"/>
    </xf>
    <xf numFmtId="0" fontId="46" fillId="0" borderId="0" xfId="6" applyFont="1" applyBorder="1" applyAlignment="1">
      <alignment horizontal="left" vertical="center" indent="1"/>
    </xf>
    <xf numFmtId="0" fontId="46" fillId="0" borderId="0" xfId="6" applyFont="1" applyAlignment="1">
      <alignment horizontal="left" vertical="center" indent="1"/>
    </xf>
    <xf numFmtId="0" fontId="37" fillId="0" borderId="0" xfId="6" applyFont="1" applyAlignment="1">
      <alignment horizontal="center" vertical="center"/>
    </xf>
    <xf numFmtId="3" fontId="37" fillId="0" borderId="0" xfId="6" applyNumberFormat="1" applyFont="1" applyAlignment="1">
      <alignment vertical="center"/>
    </xf>
    <xf numFmtId="0" fontId="48" fillId="7" borderId="9" xfId="6" applyFont="1" applyFill="1" applyBorder="1" applyAlignment="1">
      <alignment horizontal="left" vertical="center" indent="1"/>
    </xf>
    <xf numFmtId="0" fontId="32" fillId="0" borderId="9" xfId="0" applyFont="1" applyBorder="1" applyAlignment="1">
      <alignment horizontal="left" vertical="center" indent="1"/>
    </xf>
    <xf numFmtId="0" fontId="1" fillId="8" borderId="50" xfId="6" applyFill="1" applyBorder="1" applyAlignment="1">
      <alignment horizontal="left" indent="1"/>
    </xf>
    <xf numFmtId="0" fontId="1" fillId="8" borderId="51" xfId="6" applyFill="1" applyBorder="1" applyAlignment="1">
      <alignment horizontal="center"/>
    </xf>
    <xf numFmtId="0" fontId="1" fillId="0" borderId="48" xfId="6" applyBorder="1" applyAlignment="1"/>
    <xf numFmtId="0" fontId="1" fillId="0" borderId="49" xfId="6" applyBorder="1" applyAlignment="1"/>
    <xf numFmtId="0" fontId="1" fillId="8" borderId="54" xfId="6" applyFill="1" applyBorder="1" applyAlignment="1">
      <alignment horizontal="center"/>
    </xf>
    <xf numFmtId="3" fontId="1" fillId="8" borderId="56" xfId="6" applyNumberFormat="1" applyFill="1" applyBorder="1" applyAlignment="1">
      <alignment horizontal="center"/>
    </xf>
    <xf numFmtId="3" fontId="1" fillId="8" borderId="28" xfId="6" applyNumberFormat="1" applyFill="1" applyBorder="1" applyAlignment="1">
      <alignment horizontal="center"/>
    </xf>
    <xf numFmtId="0" fontId="1" fillId="8" borderId="57" xfId="6" applyFill="1" applyBorder="1" applyAlignment="1">
      <alignment horizontal="center"/>
    </xf>
    <xf numFmtId="165" fontId="1" fillId="0" borderId="51" xfId="6" applyNumberFormat="1" applyFill="1" applyBorder="1" applyAlignment="1">
      <alignment horizontal="center"/>
    </xf>
    <xf numFmtId="3" fontId="37" fillId="0" borderId="40" xfId="6" applyNumberFormat="1" applyFont="1" applyFill="1" applyBorder="1" applyAlignment="1">
      <alignment horizontal="right"/>
    </xf>
    <xf numFmtId="3" fontId="1" fillId="9" borderId="0" xfId="6" applyNumberFormat="1" applyFill="1" applyBorder="1" applyAlignment="1" applyProtection="1">
      <alignment horizontal="right"/>
      <protection locked="0"/>
    </xf>
    <xf numFmtId="3" fontId="1" fillId="9" borderId="51" xfId="6" applyNumberFormat="1" applyFill="1" applyBorder="1" applyAlignment="1" applyProtection="1">
      <alignment horizontal="right"/>
      <protection locked="0"/>
    </xf>
    <xf numFmtId="3" fontId="1" fillId="9" borderId="58" xfId="6" applyNumberFormat="1" applyFill="1" applyBorder="1" applyAlignment="1" applyProtection="1">
      <alignment horizontal="right"/>
      <protection locked="0"/>
    </xf>
    <xf numFmtId="165" fontId="37" fillId="9" borderId="57" xfId="6" applyNumberFormat="1" applyFont="1" applyFill="1" applyBorder="1" applyAlignment="1">
      <alignment horizontal="right"/>
    </xf>
    <xf numFmtId="0" fontId="1" fillId="0" borderId="0" xfId="6" applyAlignment="1">
      <alignment horizontal="right"/>
    </xf>
    <xf numFmtId="0" fontId="1" fillId="9" borderId="60" xfId="6" applyFill="1" applyBorder="1" applyAlignment="1">
      <alignment horizontal="right"/>
    </xf>
    <xf numFmtId="3" fontId="37" fillId="9" borderId="52" xfId="6" applyNumberFormat="1" applyFont="1" applyFill="1" applyBorder="1" applyAlignment="1">
      <alignment horizontal="right"/>
    </xf>
    <xf numFmtId="165" fontId="1" fillId="0" borderId="62" xfId="6" applyNumberFormat="1" applyBorder="1" applyAlignment="1">
      <alignment horizontal="center"/>
    </xf>
    <xf numFmtId="4" fontId="1" fillId="9" borderId="64" xfId="6" applyNumberFormat="1" applyFill="1" applyBorder="1" applyAlignment="1" applyProtection="1">
      <alignment horizontal="right"/>
      <protection locked="0"/>
    </xf>
    <xf numFmtId="4" fontId="1" fillId="9" borderId="62" xfId="6" applyNumberFormat="1" applyFill="1" applyBorder="1" applyAlignment="1" applyProtection="1">
      <alignment horizontal="right"/>
      <protection locked="0"/>
    </xf>
    <xf numFmtId="2" fontId="1" fillId="9" borderId="65" xfId="6" applyNumberFormat="1" applyFill="1" applyBorder="1" applyAlignment="1">
      <alignment horizontal="right"/>
    </xf>
    <xf numFmtId="2" fontId="37" fillId="9" borderId="63" xfId="6" applyNumberFormat="1" applyFont="1" applyFill="1" applyBorder="1" applyAlignment="1">
      <alignment horizontal="right"/>
    </xf>
    <xf numFmtId="3" fontId="1" fillId="0" borderId="66" xfId="6" applyNumberFormat="1" applyBorder="1" applyAlignment="1">
      <alignment horizontal="center"/>
    </xf>
    <xf numFmtId="3" fontId="1" fillId="9" borderId="7" xfId="6" applyNumberFormat="1" applyFill="1" applyBorder="1" applyAlignment="1" applyProtection="1">
      <alignment horizontal="right"/>
      <protection locked="0"/>
    </xf>
    <xf numFmtId="3" fontId="1" fillId="9" borderId="66" xfId="6" applyNumberFormat="1" applyFill="1" applyBorder="1" applyAlignment="1" applyProtection="1">
      <alignment horizontal="right"/>
      <protection locked="0"/>
    </xf>
    <xf numFmtId="0" fontId="1" fillId="9" borderId="66" xfId="6" applyFill="1" applyBorder="1" applyAlignment="1">
      <alignment horizontal="right"/>
    </xf>
    <xf numFmtId="3" fontId="1" fillId="0" borderId="57" xfId="6" applyNumberFormat="1" applyFill="1" applyBorder="1" applyAlignment="1">
      <alignment horizontal="center"/>
    </xf>
    <xf numFmtId="3" fontId="1" fillId="9" borderId="65" xfId="6" applyNumberFormat="1" applyFill="1" applyBorder="1" applyAlignment="1" applyProtection="1">
      <alignment horizontal="right"/>
      <protection locked="0"/>
    </xf>
    <xf numFmtId="3" fontId="1" fillId="9" borderId="71" xfId="6" applyNumberFormat="1" applyFill="1" applyBorder="1" applyAlignment="1" applyProtection="1">
      <alignment horizontal="right"/>
      <protection locked="0"/>
    </xf>
    <xf numFmtId="0" fontId="1" fillId="9" borderId="62" xfId="6" applyFill="1" applyBorder="1" applyAlignment="1">
      <alignment horizontal="right"/>
    </xf>
    <xf numFmtId="3" fontId="1" fillId="9" borderId="56" xfId="6" applyNumberFormat="1" applyFill="1" applyBorder="1" applyAlignment="1" applyProtection="1">
      <alignment horizontal="right"/>
      <protection locked="0"/>
    </xf>
    <xf numFmtId="3" fontId="1" fillId="9" borderId="49" xfId="6" applyNumberFormat="1" applyFill="1" applyBorder="1" applyAlignment="1" applyProtection="1">
      <alignment horizontal="right"/>
      <protection locked="0"/>
    </xf>
    <xf numFmtId="0" fontId="1" fillId="9" borderId="56" xfId="6" applyFill="1" applyBorder="1" applyAlignment="1">
      <alignment horizontal="right"/>
    </xf>
    <xf numFmtId="3" fontId="1" fillId="9" borderId="68" xfId="6" applyNumberFormat="1" applyFill="1" applyBorder="1" applyAlignment="1" applyProtection="1">
      <alignment horizontal="right"/>
      <protection locked="0"/>
    </xf>
    <xf numFmtId="3" fontId="1" fillId="9" borderId="46" xfId="6" applyNumberFormat="1" applyFill="1" applyBorder="1" applyAlignment="1" applyProtection="1">
      <alignment horizontal="right"/>
      <protection locked="0"/>
    </xf>
    <xf numFmtId="0" fontId="1" fillId="9" borderId="68" xfId="6" applyFill="1" applyBorder="1" applyAlignment="1">
      <alignment horizontal="right"/>
    </xf>
    <xf numFmtId="3" fontId="1" fillId="0" borderId="62" xfId="6" applyNumberFormat="1" applyBorder="1" applyAlignment="1">
      <alignment horizontal="center"/>
    </xf>
    <xf numFmtId="0" fontId="1" fillId="9" borderId="65" xfId="6" applyFill="1" applyBorder="1" applyAlignment="1">
      <alignment horizontal="right"/>
    </xf>
    <xf numFmtId="3" fontId="50" fillId="0" borderId="73" xfId="6" applyNumberFormat="1" applyFont="1" applyFill="1" applyBorder="1" applyAlignment="1" applyProtection="1">
      <alignment horizontal="right"/>
      <protection locked="0"/>
    </xf>
    <xf numFmtId="3" fontId="1" fillId="9" borderId="74" xfId="6" applyNumberFormat="1" applyFill="1" applyBorder="1" applyAlignment="1" applyProtection="1">
      <alignment horizontal="right"/>
      <protection locked="0"/>
    </xf>
    <xf numFmtId="3" fontId="1" fillId="9" borderId="60" xfId="6" applyNumberFormat="1" applyFill="1" applyBorder="1" applyAlignment="1" applyProtection="1">
      <alignment horizontal="right"/>
      <protection locked="0"/>
    </xf>
    <xf numFmtId="3" fontId="50" fillId="9" borderId="73" xfId="6" applyNumberFormat="1" applyFont="1" applyFill="1" applyBorder="1" applyAlignment="1">
      <alignment horizontal="right"/>
    </xf>
    <xf numFmtId="164" fontId="50" fillId="9" borderId="60" xfId="6" applyNumberFormat="1" applyFont="1" applyFill="1" applyBorder="1" applyAlignment="1">
      <alignment horizontal="right"/>
    </xf>
    <xf numFmtId="164" fontId="50" fillId="9" borderId="75" xfId="6" applyNumberFormat="1" applyFont="1" applyFill="1" applyBorder="1" applyAlignment="1">
      <alignment horizontal="right"/>
    </xf>
    <xf numFmtId="3" fontId="50" fillId="0" borderId="69" xfId="6" applyNumberFormat="1" applyFont="1" applyFill="1" applyBorder="1" applyAlignment="1" applyProtection="1">
      <alignment horizontal="right"/>
      <protection locked="0"/>
    </xf>
    <xf numFmtId="3" fontId="50" fillId="9" borderId="69" xfId="6" applyNumberFormat="1" applyFont="1" applyFill="1" applyBorder="1" applyAlignment="1">
      <alignment horizontal="right"/>
    </xf>
    <xf numFmtId="164" fontId="50" fillId="9" borderId="66" xfId="6" applyNumberFormat="1" applyFont="1" applyFill="1" applyBorder="1" applyAlignment="1">
      <alignment horizontal="right"/>
    </xf>
    <xf numFmtId="164" fontId="50" fillId="9" borderId="67" xfId="6" applyNumberFormat="1" applyFont="1" applyFill="1" applyBorder="1" applyAlignment="1">
      <alignment horizontal="right"/>
    </xf>
    <xf numFmtId="3" fontId="50" fillId="0" borderId="61" xfId="6" applyNumberFormat="1" applyFont="1" applyFill="1" applyBorder="1" applyAlignment="1" applyProtection="1">
      <alignment horizontal="right"/>
      <protection locked="0"/>
    </xf>
    <xf numFmtId="3" fontId="1" fillId="9" borderId="28" xfId="6" applyNumberFormat="1" applyFill="1" applyBorder="1" applyAlignment="1" applyProtection="1">
      <alignment horizontal="right"/>
      <protection locked="0"/>
    </xf>
    <xf numFmtId="3" fontId="1" fillId="9" borderId="62" xfId="6" applyNumberFormat="1" applyFill="1" applyBorder="1" applyAlignment="1" applyProtection="1">
      <alignment horizontal="right"/>
      <protection locked="0"/>
    </xf>
    <xf numFmtId="3" fontId="1" fillId="9" borderId="64" xfId="6" applyNumberFormat="1" applyFill="1" applyBorder="1" applyAlignment="1" applyProtection="1">
      <alignment horizontal="right"/>
      <protection locked="0"/>
    </xf>
    <xf numFmtId="3" fontId="50" fillId="9" borderId="61" xfId="6" applyNumberFormat="1" applyFont="1" applyFill="1" applyBorder="1" applyAlignment="1">
      <alignment horizontal="right"/>
    </xf>
    <xf numFmtId="164" fontId="50" fillId="9" borderId="62" xfId="6" applyNumberFormat="1" applyFont="1" applyFill="1" applyBorder="1" applyAlignment="1">
      <alignment horizontal="right"/>
    </xf>
    <xf numFmtId="164" fontId="50" fillId="9" borderId="63" xfId="6" applyNumberFormat="1" applyFont="1" applyFill="1" applyBorder="1" applyAlignment="1">
      <alignment horizontal="right"/>
    </xf>
    <xf numFmtId="3" fontId="51" fillId="0" borderId="40" xfId="6" applyNumberFormat="1" applyFont="1" applyFill="1" applyBorder="1" applyAlignment="1" applyProtection="1">
      <alignment horizontal="right"/>
      <protection locked="0"/>
    </xf>
    <xf numFmtId="164" fontId="50" fillId="9" borderId="76" xfId="6" applyNumberFormat="1" applyFont="1" applyFill="1" applyBorder="1" applyAlignment="1">
      <alignment horizontal="right"/>
    </xf>
    <xf numFmtId="164" fontId="50" fillId="9" borderId="68" xfId="6" applyNumberFormat="1" applyFont="1" applyFill="1" applyBorder="1" applyAlignment="1">
      <alignment horizontal="right"/>
    </xf>
    <xf numFmtId="3" fontId="51" fillId="0" borderId="69" xfId="6" applyNumberFormat="1" applyFont="1" applyFill="1" applyBorder="1" applyAlignment="1" applyProtection="1">
      <alignment horizontal="right"/>
      <protection locked="0"/>
    </xf>
    <xf numFmtId="3" fontId="51" fillId="0" borderId="70" xfId="6" applyNumberFormat="1" applyFont="1" applyFill="1" applyBorder="1" applyAlignment="1" applyProtection="1">
      <alignment horizontal="right"/>
      <protection locked="0"/>
    </xf>
    <xf numFmtId="3" fontId="50" fillId="9" borderId="70" xfId="6" applyNumberFormat="1" applyFont="1" applyFill="1" applyBorder="1" applyAlignment="1">
      <alignment horizontal="right"/>
    </xf>
    <xf numFmtId="164" fontId="50" fillId="9" borderId="65" xfId="6" applyNumberFormat="1" applyFont="1" applyFill="1" applyBorder="1" applyAlignment="1">
      <alignment horizontal="right"/>
    </xf>
    <xf numFmtId="164" fontId="50" fillId="9" borderId="72" xfId="6" applyNumberFormat="1" applyFont="1" applyFill="1" applyBorder="1" applyAlignment="1">
      <alignment horizontal="right"/>
    </xf>
    <xf numFmtId="3" fontId="50" fillId="9" borderId="56" xfId="6" applyNumberFormat="1" applyFont="1" applyFill="1" applyBorder="1" applyAlignment="1">
      <alignment horizontal="right"/>
    </xf>
    <xf numFmtId="3" fontId="50" fillId="9" borderId="48" xfId="6" applyNumberFormat="1" applyFont="1" applyFill="1" applyBorder="1" applyAlignment="1">
      <alignment horizontal="right"/>
    </xf>
    <xf numFmtId="164" fontId="50" fillId="9" borderId="56" xfId="6" applyNumberFormat="1" applyFont="1" applyFill="1" applyBorder="1" applyAlignment="1">
      <alignment horizontal="right"/>
    </xf>
    <xf numFmtId="164" fontId="50" fillId="9" borderId="49" xfId="6" applyNumberFormat="1" applyFont="1" applyFill="1" applyBorder="1" applyAlignment="1">
      <alignment horizontal="right"/>
    </xf>
    <xf numFmtId="3" fontId="50" fillId="9" borderId="40" xfId="6" applyNumberFormat="1" applyFont="1" applyFill="1" applyBorder="1" applyAlignment="1">
      <alignment horizontal="right"/>
    </xf>
    <xf numFmtId="3" fontId="50" fillId="9" borderId="77" xfId="6" applyNumberFormat="1" applyFont="1" applyFill="1" applyBorder="1" applyAlignment="1">
      <alignment horizontal="right"/>
    </xf>
    <xf numFmtId="3" fontId="1" fillId="9" borderId="41" xfId="6" applyNumberFormat="1" applyFill="1" applyBorder="1" applyAlignment="1">
      <alignment horizontal="right"/>
    </xf>
    <xf numFmtId="3" fontId="50" fillId="9" borderId="53" xfId="6" applyNumberFormat="1" applyFont="1" applyFill="1" applyBorder="1" applyAlignment="1" applyProtection="1">
      <alignment horizontal="right"/>
      <protection locked="0"/>
    </xf>
    <xf numFmtId="3" fontId="1" fillId="9" borderId="57" xfId="6" applyNumberFormat="1" applyFont="1" applyFill="1" applyBorder="1" applyAlignment="1">
      <alignment horizontal="right"/>
    </xf>
    <xf numFmtId="3" fontId="1" fillId="9" borderId="0" xfId="6" applyNumberFormat="1" applyFill="1" applyBorder="1" applyAlignment="1">
      <alignment horizontal="right"/>
    </xf>
    <xf numFmtId="0" fontId="1" fillId="0" borderId="0" xfId="6" applyFill="1" applyAlignment="1">
      <alignment horizontal="right"/>
    </xf>
    <xf numFmtId="0" fontId="1" fillId="9" borderId="57" xfId="6" applyFill="1" applyBorder="1" applyAlignment="1">
      <alignment horizontal="right"/>
    </xf>
    <xf numFmtId="3" fontId="50" fillId="9" borderId="49" xfId="6" applyNumberFormat="1" applyFont="1" applyFill="1" applyBorder="1" applyAlignment="1">
      <alignment horizontal="right"/>
    </xf>
    <xf numFmtId="0" fontId="4" fillId="0" borderId="0" xfId="6" applyFont="1" applyFill="1" applyAlignment="1">
      <alignment horizontal="center"/>
    </xf>
    <xf numFmtId="0" fontId="1" fillId="0" borderId="0" xfId="6" applyAlignment="1"/>
    <xf numFmtId="0" fontId="1" fillId="0" borderId="0" xfId="6" applyFont="1" applyAlignment="1"/>
    <xf numFmtId="0" fontId="60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3" fontId="43" fillId="8" borderId="28" xfId="6" applyNumberFormat="1" applyFont="1" applyFill="1" applyBorder="1" applyAlignment="1">
      <alignment horizontal="center"/>
    </xf>
    <xf numFmtId="4" fontId="1" fillId="0" borderId="50" xfId="6" applyNumberFormat="1" applyFont="1" applyFill="1" applyBorder="1" applyAlignment="1">
      <alignment horizontal="right"/>
    </xf>
    <xf numFmtId="4" fontId="37" fillId="0" borderId="40" xfId="6" applyNumberFormat="1" applyFont="1" applyFill="1" applyBorder="1" applyAlignment="1">
      <alignment horizontal="right"/>
    </xf>
    <xf numFmtId="4" fontId="37" fillId="0" borderId="51" xfId="6" applyNumberFormat="1" applyFont="1" applyFill="1" applyBorder="1" applyAlignment="1">
      <alignment horizontal="right"/>
    </xf>
    <xf numFmtId="4" fontId="1" fillId="9" borderId="0" xfId="6" applyNumberFormat="1" applyFont="1" applyFill="1" applyBorder="1" applyAlignment="1" applyProtection="1">
      <alignment horizontal="right"/>
      <protection locked="0"/>
    </xf>
    <xf numFmtId="4" fontId="1" fillId="9" borderId="51" xfId="6" applyNumberFormat="1" applyFont="1" applyFill="1" applyBorder="1" applyAlignment="1" applyProtection="1">
      <alignment horizontal="right"/>
      <protection locked="0"/>
    </xf>
    <xf numFmtId="4" fontId="1" fillId="9" borderId="58" xfId="6" applyNumberFormat="1" applyFont="1" applyFill="1" applyBorder="1" applyAlignment="1" applyProtection="1">
      <alignment horizontal="right"/>
      <protection locked="0"/>
    </xf>
    <xf numFmtId="4" fontId="1" fillId="9" borderId="64" xfId="6" applyNumberFormat="1" applyFont="1" applyFill="1" applyBorder="1" applyAlignment="1" applyProtection="1">
      <alignment horizontal="right"/>
      <protection locked="0"/>
    </xf>
    <xf numFmtId="4" fontId="1" fillId="9" borderId="62" xfId="6" applyNumberFormat="1" applyFont="1" applyFill="1" applyBorder="1" applyAlignment="1" applyProtection="1">
      <alignment horizontal="right"/>
      <protection locked="0"/>
    </xf>
    <xf numFmtId="3" fontId="43" fillId="0" borderId="68" xfId="6" applyNumberFormat="1" applyFont="1" applyFill="1" applyBorder="1" applyAlignment="1">
      <alignment horizontal="right"/>
    </xf>
    <xf numFmtId="3" fontId="1" fillId="9" borderId="7" xfId="6" applyNumberFormat="1" applyFont="1" applyFill="1" applyBorder="1" applyAlignment="1" applyProtection="1">
      <alignment horizontal="right"/>
      <protection locked="0"/>
    </xf>
    <xf numFmtId="3" fontId="1" fillId="9" borderId="66" xfId="6" applyNumberFormat="1" applyFont="1" applyFill="1" applyBorder="1" applyAlignment="1" applyProtection="1">
      <alignment horizontal="right"/>
      <protection locked="0"/>
    </xf>
    <xf numFmtId="3" fontId="43" fillId="0" borderId="66" xfId="6" applyNumberFormat="1" applyFont="1" applyFill="1" applyBorder="1" applyAlignment="1">
      <alignment horizontal="right"/>
    </xf>
    <xf numFmtId="3" fontId="43" fillId="0" borderId="57" xfId="6" applyNumberFormat="1" applyFont="1" applyFill="1" applyBorder="1" applyAlignment="1">
      <alignment horizontal="right"/>
    </xf>
    <xf numFmtId="3" fontId="1" fillId="9" borderId="0" xfId="6" applyNumberFormat="1" applyFont="1" applyFill="1" applyBorder="1" applyAlignment="1" applyProtection="1">
      <alignment horizontal="right"/>
      <protection locked="0"/>
    </xf>
    <xf numFmtId="3" fontId="1" fillId="9" borderId="65" xfId="6" applyNumberFormat="1" applyFont="1" applyFill="1" applyBorder="1" applyAlignment="1" applyProtection="1">
      <alignment horizontal="right"/>
      <protection locked="0"/>
    </xf>
    <xf numFmtId="3" fontId="1" fillId="9" borderId="71" xfId="6" applyNumberFormat="1" applyFont="1" applyFill="1" applyBorder="1" applyAlignment="1" applyProtection="1">
      <alignment horizontal="right"/>
      <protection locked="0"/>
    </xf>
    <xf numFmtId="3" fontId="4" fillId="9" borderId="56" xfId="6" applyNumberFormat="1" applyFont="1" applyFill="1" applyBorder="1" applyAlignment="1" applyProtection="1">
      <alignment horizontal="right"/>
      <protection locked="0"/>
    </xf>
    <xf numFmtId="3" fontId="4" fillId="9" borderId="49" xfId="6" applyNumberFormat="1" applyFont="1" applyFill="1" applyBorder="1" applyAlignment="1" applyProtection="1">
      <alignment horizontal="right"/>
      <protection locked="0"/>
    </xf>
    <xf numFmtId="3" fontId="1" fillId="9" borderId="68" xfId="6" applyNumberFormat="1" applyFont="1" applyFill="1" applyBorder="1" applyAlignment="1" applyProtection="1">
      <alignment horizontal="right"/>
      <protection locked="0"/>
    </xf>
    <xf numFmtId="3" fontId="1" fillId="9" borderId="46" xfId="6" applyNumberFormat="1" applyFont="1" applyFill="1" applyBorder="1" applyAlignment="1" applyProtection="1">
      <alignment horizontal="right"/>
      <protection locked="0"/>
    </xf>
    <xf numFmtId="3" fontId="43" fillId="0" borderId="65" xfId="6" applyNumberFormat="1" applyFont="1" applyFill="1" applyBorder="1" applyAlignment="1">
      <alignment horizontal="right"/>
    </xf>
    <xf numFmtId="3" fontId="37" fillId="0" borderId="73" xfId="6" applyNumberFormat="1" applyFont="1" applyFill="1" applyBorder="1" applyAlignment="1" applyProtection="1">
      <alignment horizontal="right"/>
      <protection locked="0"/>
    </xf>
    <xf numFmtId="3" fontId="1" fillId="9" borderId="74" xfId="6" applyNumberFormat="1" applyFont="1" applyFill="1" applyBorder="1" applyAlignment="1" applyProtection="1">
      <alignment horizontal="right"/>
      <protection locked="0"/>
    </xf>
    <xf numFmtId="3" fontId="1" fillId="9" borderId="60" xfId="6" applyNumberFormat="1" applyFont="1" applyFill="1" applyBorder="1" applyAlignment="1" applyProtection="1">
      <alignment horizontal="right"/>
      <protection locked="0"/>
    </xf>
    <xf numFmtId="3" fontId="37" fillId="9" borderId="78" xfId="6" applyNumberFormat="1" applyFont="1" applyFill="1" applyBorder="1" applyAlignment="1">
      <alignment horizontal="right"/>
    </xf>
    <xf numFmtId="164" fontId="37" fillId="9" borderId="79" xfId="6" applyNumberFormat="1" applyFont="1" applyFill="1" applyBorder="1" applyAlignment="1">
      <alignment horizontal="right"/>
    </xf>
    <xf numFmtId="3" fontId="37" fillId="0" borderId="69" xfId="6" applyNumberFormat="1" applyFont="1" applyFill="1" applyBorder="1" applyAlignment="1" applyProtection="1">
      <alignment horizontal="right"/>
      <protection locked="0"/>
    </xf>
    <xf numFmtId="3" fontId="37" fillId="9" borderId="37" xfId="6" applyNumberFormat="1" applyFont="1" applyFill="1" applyBorder="1" applyAlignment="1">
      <alignment horizontal="right"/>
    </xf>
    <xf numFmtId="164" fontId="37" fillId="9" borderId="29" xfId="6" applyNumberFormat="1" applyFont="1" applyFill="1" applyBorder="1" applyAlignment="1">
      <alignment horizontal="right"/>
    </xf>
    <xf numFmtId="3" fontId="37" fillId="0" borderId="61" xfId="6" applyNumberFormat="1" applyFont="1" applyFill="1" applyBorder="1" applyAlignment="1" applyProtection="1">
      <alignment horizontal="right"/>
      <protection locked="0"/>
    </xf>
    <xf numFmtId="3" fontId="1" fillId="9" borderId="28" xfId="6" applyNumberFormat="1" applyFont="1" applyFill="1" applyBorder="1" applyAlignment="1" applyProtection="1">
      <alignment horizontal="right"/>
      <protection locked="0"/>
    </xf>
    <xf numFmtId="3" fontId="1" fillId="9" borderId="62" xfId="6" applyNumberFormat="1" applyFont="1" applyFill="1" applyBorder="1" applyAlignment="1" applyProtection="1">
      <alignment horizontal="right"/>
      <protection locked="0"/>
    </xf>
    <xf numFmtId="3" fontId="1" fillId="9" borderId="64" xfId="6" applyNumberFormat="1" applyFont="1" applyFill="1" applyBorder="1" applyAlignment="1" applyProtection="1">
      <alignment horizontal="right"/>
      <protection locked="0"/>
    </xf>
    <xf numFmtId="3" fontId="37" fillId="9" borderId="80" xfId="6" applyNumberFormat="1" applyFont="1" applyFill="1" applyBorder="1" applyAlignment="1">
      <alignment horizontal="right"/>
    </xf>
    <xf numFmtId="164" fontId="37" fillId="9" borderId="81" xfId="6" applyNumberFormat="1" applyFont="1" applyFill="1" applyBorder="1" applyAlignment="1">
      <alignment horizontal="right"/>
    </xf>
    <xf numFmtId="3" fontId="44" fillId="0" borderId="40" xfId="6" applyNumberFormat="1" applyFont="1" applyFill="1" applyBorder="1" applyAlignment="1" applyProtection="1">
      <alignment horizontal="right"/>
      <protection locked="0"/>
    </xf>
    <xf numFmtId="3" fontId="44" fillId="0" borderId="69" xfId="6" applyNumberFormat="1" applyFont="1" applyFill="1" applyBorder="1" applyAlignment="1" applyProtection="1">
      <alignment horizontal="right"/>
      <protection locked="0"/>
    </xf>
    <xf numFmtId="3" fontId="44" fillId="0" borderId="70" xfId="6" applyNumberFormat="1" applyFont="1" applyFill="1" applyBorder="1" applyAlignment="1" applyProtection="1">
      <alignment horizontal="right"/>
      <protection locked="0"/>
    </xf>
    <xf numFmtId="3" fontId="37" fillId="9" borderId="14" xfId="6" applyNumberFormat="1" applyFont="1" applyFill="1" applyBorder="1" applyAlignment="1">
      <alignment horizontal="right"/>
    </xf>
    <xf numFmtId="164" fontId="37" fillId="9" borderId="14" xfId="6" applyNumberFormat="1" applyFont="1" applyFill="1" applyBorder="1" applyAlignment="1">
      <alignment horizontal="right"/>
    </xf>
    <xf numFmtId="3" fontId="37" fillId="9" borderId="9" xfId="6" applyNumberFormat="1" applyFont="1" applyFill="1" applyBorder="1" applyAlignment="1">
      <alignment horizontal="right"/>
    </xf>
    <xf numFmtId="164" fontId="37" fillId="9" borderId="9" xfId="6" applyNumberFormat="1" applyFont="1" applyFill="1" applyBorder="1" applyAlignment="1">
      <alignment horizontal="right"/>
    </xf>
    <xf numFmtId="3" fontId="37" fillId="9" borderId="77" xfId="6" applyNumberFormat="1" applyFont="1" applyFill="1" applyBorder="1" applyAlignment="1">
      <alignment horizontal="right"/>
    </xf>
    <xf numFmtId="3" fontId="1" fillId="9" borderId="41" xfId="6" applyNumberFormat="1" applyFont="1" applyFill="1" applyBorder="1" applyAlignment="1">
      <alignment horizontal="right"/>
    </xf>
    <xf numFmtId="3" fontId="1" fillId="9" borderId="0" xfId="6" applyNumberFormat="1" applyFont="1" applyFill="1" applyBorder="1" applyAlignment="1">
      <alignment horizontal="right"/>
    </xf>
    <xf numFmtId="3" fontId="1" fillId="9" borderId="51" xfId="6" applyNumberFormat="1" applyFont="1" applyFill="1" applyBorder="1" applyAlignment="1" applyProtection="1">
      <alignment horizontal="right"/>
      <protection locked="0"/>
    </xf>
    <xf numFmtId="164" fontId="37" fillId="9" borderId="60" xfId="6" applyNumberFormat="1" applyFont="1" applyFill="1" applyBorder="1" applyAlignment="1">
      <alignment horizontal="right"/>
    </xf>
    <xf numFmtId="0" fontId="61" fillId="0" borderId="0" xfId="6" applyFont="1"/>
    <xf numFmtId="3" fontId="61" fillId="0" borderId="0" xfId="6" applyNumberFormat="1" applyFont="1"/>
    <xf numFmtId="0" fontId="62" fillId="0" borderId="0" xfId="6" applyFont="1" applyBorder="1" applyAlignment="1">
      <alignment horizontal="right"/>
    </xf>
    <xf numFmtId="0" fontId="17" fillId="0" borderId="0" xfId="1" applyFont="1" applyAlignment="1" applyProtection="1">
      <alignment horizontal="right"/>
    </xf>
    <xf numFmtId="0" fontId="1" fillId="12" borderId="0" xfId="0" applyFont="1" applyFill="1" applyAlignment="1" applyProtection="1">
      <alignment horizontal="right" wrapText="1"/>
      <protection locked="0"/>
    </xf>
    <xf numFmtId="0" fontId="38" fillId="0" borderId="0" xfId="6" applyFont="1" applyAlignment="1">
      <alignment horizontal="left" indent="1"/>
    </xf>
    <xf numFmtId="0" fontId="63" fillId="0" borderId="0" xfId="6" applyFont="1" applyBorder="1" applyAlignment="1">
      <alignment horizontal="center"/>
    </xf>
    <xf numFmtId="0" fontId="48" fillId="13" borderId="9" xfId="6" applyFont="1" applyFill="1" applyBorder="1" applyAlignment="1">
      <alignment horizontal="left" vertical="center" indent="1"/>
    </xf>
    <xf numFmtId="0" fontId="1" fillId="13" borderId="50" xfId="6" applyFill="1" applyBorder="1" applyAlignment="1">
      <alignment horizontal="left" indent="1"/>
    </xf>
    <xf numFmtId="0" fontId="1" fillId="13" borderId="51" xfId="6" applyFill="1" applyBorder="1" applyAlignment="1">
      <alignment horizontal="center"/>
    </xf>
    <xf numFmtId="0" fontId="1" fillId="13" borderId="19" xfId="6" applyFont="1" applyFill="1" applyBorder="1"/>
    <xf numFmtId="0" fontId="37" fillId="14" borderId="51" xfId="6" applyFont="1" applyFill="1" applyBorder="1" applyAlignment="1">
      <alignment horizontal="center"/>
    </xf>
    <xf numFmtId="0" fontId="37" fillId="14" borderId="52" xfId="6" applyFont="1" applyFill="1" applyBorder="1" applyAlignment="1">
      <alignment horizontal="center"/>
    </xf>
    <xf numFmtId="3" fontId="37" fillId="13" borderId="56" xfId="6" applyNumberFormat="1" applyFont="1" applyFill="1" applyBorder="1" applyAlignment="1">
      <alignment horizontal="center"/>
    </xf>
    <xf numFmtId="0" fontId="42" fillId="13" borderId="53" xfId="6" applyFont="1" applyFill="1" applyBorder="1" applyAlignment="1">
      <alignment horizontal="left" indent="1"/>
    </xf>
    <xf numFmtId="0" fontId="1" fillId="13" borderId="54" xfId="6" applyFont="1" applyFill="1" applyBorder="1" applyAlignment="1">
      <alignment horizontal="center"/>
    </xf>
    <xf numFmtId="0" fontId="1" fillId="13" borderId="55" xfId="6" applyFont="1" applyFill="1" applyBorder="1" applyAlignment="1">
      <alignment horizontal="center"/>
    </xf>
    <xf numFmtId="0" fontId="37" fillId="14" borderId="54" xfId="6" applyFont="1" applyFill="1" applyBorder="1" applyAlignment="1">
      <alignment horizontal="center"/>
    </xf>
    <xf numFmtId="0" fontId="37" fillId="14" borderId="55" xfId="6" applyFont="1" applyFill="1" applyBorder="1" applyAlignment="1">
      <alignment horizontal="center"/>
    </xf>
    <xf numFmtId="3" fontId="43" fillId="13" borderId="28" xfId="6" applyNumberFormat="1" applyFont="1" applyFill="1" applyBorder="1" applyAlignment="1">
      <alignment horizontal="center"/>
    </xf>
    <xf numFmtId="3" fontId="1" fillId="13" borderId="56" xfId="6" applyNumberFormat="1" applyFont="1" applyFill="1" applyBorder="1" applyAlignment="1">
      <alignment horizontal="center"/>
    </xf>
    <xf numFmtId="3" fontId="1" fillId="13" borderId="28" xfId="6" applyNumberFormat="1" applyFont="1" applyFill="1" applyBorder="1" applyAlignment="1">
      <alignment horizontal="center"/>
    </xf>
    <xf numFmtId="0" fontId="1" fillId="13" borderId="57" xfId="6" applyFont="1" applyFill="1" applyBorder="1" applyAlignment="1">
      <alignment horizontal="center"/>
    </xf>
    <xf numFmtId="165" fontId="1" fillId="0" borderId="51" xfId="6" applyNumberFormat="1" applyFont="1" applyBorder="1" applyAlignment="1">
      <alignment horizontal="center"/>
    </xf>
    <xf numFmtId="4" fontId="1" fillId="0" borderId="50" xfId="6" applyNumberFormat="1" applyFont="1" applyBorder="1" applyAlignment="1">
      <alignment horizontal="right"/>
    </xf>
    <xf numFmtId="4" fontId="37" fillId="0" borderId="40" xfId="6" applyNumberFormat="1" applyFont="1" applyBorder="1" applyAlignment="1">
      <alignment horizontal="right"/>
    </xf>
    <xf numFmtId="4" fontId="37" fillId="0" borderId="51" xfId="6" applyNumberFormat="1" applyFont="1" applyBorder="1" applyAlignment="1">
      <alignment horizontal="right"/>
    </xf>
    <xf numFmtId="4" fontId="1" fillId="14" borderId="0" xfId="6" applyNumberFormat="1" applyFont="1" applyFill="1" applyBorder="1" applyAlignment="1" applyProtection="1">
      <alignment horizontal="right"/>
      <protection locked="0"/>
    </xf>
    <xf numFmtId="4" fontId="1" fillId="14" borderId="51" xfId="6" applyNumberFormat="1" applyFont="1" applyFill="1" applyBorder="1" applyAlignment="1" applyProtection="1">
      <alignment horizontal="right"/>
      <protection locked="0"/>
    </xf>
    <xf numFmtId="4" fontId="1" fillId="14" borderId="58" xfId="6" applyNumberFormat="1" applyFont="1" applyFill="1" applyBorder="1" applyAlignment="1" applyProtection="1">
      <alignment horizontal="right"/>
      <protection locked="0"/>
    </xf>
    <xf numFmtId="4" fontId="37" fillId="14" borderId="57" xfId="6" applyNumberFormat="1" applyFont="1" applyFill="1" applyBorder="1" applyAlignment="1">
      <alignment horizontal="right"/>
    </xf>
    <xf numFmtId="4" fontId="37" fillId="14" borderId="59" xfId="6" applyNumberFormat="1" applyFont="1" applyFill="1" applyBorder="1" applyAlignment="1">
      <alignment horizontal="right"/>
    </xf>
    <xf numFmtId="4" fontId="1" fillId="0" borderId="0" xfId="6" applyNumberFormat="1" applyFont="1" applyAlignment="1">
      <alignment horizontal="right"/>
    </xf>
    <xf numFmtId="4" fontId="1" fillId="14" borderId="60" xfId="6" applyNumberFormat="1" applyFont="1" applyFill="1" applyBorder="1" applyAlignment="1">
      <alignment horizontal="right"/>
    </xf>
    <xf numFmtId="4" fontId="37" fillId="14" borderId="52" xfId="6" applyNumberFormat="1" applyFont="1" applyFill="1" applyBorder="1" applyAlignment="1">
      <alignment horizontal="right"/>
    </xf>
    <xf numFmtId="4" fontId="1" fillId="0" borderId="61" xfId="6" applyNumberFormat="1" applyFont="1" applyBorder="1" applyAlignment="1">
      <alignment horizontal="right"/>
    </xf>
    <xf numFmtId="4" fontId="37" fillId="0" borderId="61" xfId="6" applyNumberFormat="1" applyFont="1" applyBorder="1" applyAlignment="1">
      <alignment horizontal="right"/>
    </xf>
    <xf numFmtId="4" fontId="37" fillId="0" borderId="62" xfId="6" applyNumberFormat="1" applyFont="1" applyBorder="1" applyAlignment="1">
      <alignment horizontal="right"/>
    </xf>
    <xf numFmtId="4" fontId="1" fillId="14" borderId="64" xfId="6" applyNumberFormat="1" applyFont="1" applyFill="1" applyBorder="1" applyAlignment="1" applyProtection="1">
      <alignment horizontal="right"/>
      <protection locked="0"/>
    </xf>
    <xf numFmtId="4" fontId="1" fillId="14" borderId="62" xfId="6" applyNumberFormat="1" applyFont="1" applyFill="1" applyBorder="1" applyAlignment="1" applyProtection="1">
      <alignment horizontal="right"/>
      <protection locked="0"/>
    </xf>
    <xf numFmtId="4" fontId="37" fillId="14" borderId="62" xfId="6" applyNumberFormat="1" applyFont="1" applyFill="1" applyBorder="1" applyAlignment="1">
      <alignment horizontal="right"/>
    </xf>
    <xf numFmtId="4" fontId="37" fillId="14" borderId="63" xfId="6" applyNumberFormat="1" applyFont="1" applyFill="1" applyBorder="1" applyAlignment="1">
      <alignment horizontal="right"/>
    </xf>
    <xf numFmtId="4" fontId="1" fillId="14" borderId="65" xfId="6" applyNumberFormat="1" applyFont="1" applyFill="1" applyBorder="1" applyAlignment="1">
      <alignment horizontal="right"/>
    </xf>
    <xf numFmtId="3" fontId="1" fillId="0" borderId="69" xfId="6" applyNumberFormat="1" applyFont="1" applyBorder="1" applyAlignment="1">
      <alignment horizontal="right"/>
    </xf>
    <xf numFmtId="3" fontId="37" fillId="14" borderId="40" xfId="6" applyNumberFormat="1" applyFont="1" applyFill="1" applyBorder="1" applyAlignment="1">
      <alignment horizontal="right"/>
    </xf>
    <xf numFmtId="3" fontId="1" fillId="14" borderId="7" xfId="6" applyNumberFormat="1" applyFont="1" applyFill="1" applyBorder="1" applyAlignment="1" applyProtection="1">
      <alignment horizontal="right"/>
      <protection locked="0"/>
    </xf>
    <xf numFmtId="3" fontId="1" fillId="14" borderId="66" xfId="6" applyNumberFormat="1" applyFont="1" applyFill="1" applyBorder="1" applyAlignment="1" applyProtection="1">
      <alignment horizontal="right"/>
      <protection locked="0"/>
    </xf>
    <xf numFmtId="3" fontId="37" fillId="14" borderId="66" xfId="6" applyNumberFormat="1" applyFont="1" applyFill="1" applyBorder="1" applyAlignment="1">
      <alignment horizontal="right"/>
    </xf>
    <xf numFmtId="3" fontId="37" fillId="14" borderId="67" xfId="6" applyNumberFormat="1" applyFont="1" applyFill="1" applyBorder="1" applyAlignment="1">
      <alignment horizontal="right"/>
    </xf>
    <xf numFmtId="0" fontId="1" fillId="14" borderId="60" xfId="6" applyFont="1" applyFill="1" applyBorder="1" applyAlignment="1">
      <alignment horizontal="right"/>
    </xf>
    <xf numFmtId="3" fontId="37" fillId="14" borderId="69" xfId="6" applyNumberFormat="1" applyFont="1" applyFill="1" applyBorder="1" applyAlignment="1">
      <alignment horizontal="right"/>
    </xf>
    <xf numFmtId="0" fontId="1" fillId="14" borderId="66" xfId="6" applyFont="1" applyFill="1" applyBorder="1" applyAlignment="1">
      <alignment horizontal="right"/>
    </xf>
    <xf numFmtId="3" fontId="1" fillId="0" borderId="57" xfId="6" applyNumberFormat="1" applyFont="1" applyBorder="1" applyAlignment="1">
      <alignment horizontal="center"/>
    </xf>
    <xf numFmtId="3" fontId="1" fillId="0" borderId="41" xfId="6" applyNumberFormat="1" applyFont="1" applyBorder="1" applyAlignment="1">
      <alignment horizontal="right"/>
    </xf>
    <xf numFmtId="3" fontId="37" fillId="14" borderId="70" xfId="6" applyNumberFormat="1" applyFont="1" applyFill="1" applyBorder="1" applyAlignment="1">
      <alignment horizontal="right"/>
    </xf>
    <xf numFmtId="3" fontId="44" fillId="0" borderId="57" xfId="6" applyNumberFormat="1" applyFont="1" applyBorder="1" applyAlignment="1">
      <alignment horizontal="right"/>
    </xf>
    <xf numFmtId="3" fontId="1" fillId="14" borderId="0" xfId="6" applyNumberFormat="1" applyFont="1" applyFill="1" applyBorder="1" applyAlignment="1" applyProtection="1">
      <alignment horizontal="right"/>
      <protection locked="0"/>
    </xf>
    <xf numFmtId="3" fontId="1" fillId="14" borderId="65" xfId="6" applyNumberFormat="1" applyFont="1" applyFill="1" applyBorder="1" applyAlignment="1" applyProtection="1">
      <alignment horizontal="right"/>
      <protection locked="0"/>
    </xf>
    <xf numFmtId="3" fontId="1" fillId="14" borderId="71" xfId="6" applyNumberFormat="1" applyFont="1" applyFill="1" applyBorder="1" applyAlignment="1" applyProtection="1">
      <alignment horizontal="right"/>
      <protection locked="0"/>
    </xf>
    <xf numFmtId="3" fontId="37" fillId="14" borderId="57" xfId="6" applyNumberFormat="1" applyFont="1" applyFill="1" applyBorder="1" applyAlignment="1">
      <alignment horizontal="right"/>
    </xf>
    <xf numFmtId="3" fontId="37" fillId="14" borderId="59" xfId="6" applyNumberFormat="1" applyFont="1" applyFill="1" applyBorder="1" applyAlignment="1">
      <alignment horizontal="right"/>
    </xf>
    <xf numFmtId="0" fontId="1" fillId="14" borderId="62" xfId="6" applyFont="1" applyFill="1" applyBorder="1" applyAlignment="1">
      <alignment horizontal="right"/>
    </xf>
    <xf numFmtId="0" fontId="42" fillId="14" borderId="47" xfId="6" applyFont="1" applyFill="1" applyBorder="1" applyAlignment="1">
      <alignment horizontal="left" indent="1"/>
    </xf>
    <xf numFmtId="3" fontId="37" fillId="14" borderId="56" xfId="6" applyNumberFormat="1" applyFont="1" applyFill="1" applyBorder="1" applyAlignment="1">
      <alignment horizontal="center"/>
    </xf>
    <xf numFmtId="3" fontId="37" fillId="14" borderId="56" xfId="6" applyNumberFormat="1" applyFont="1" applyFill="1" applyBorder="1" applyAlignment="1">
      <alignment horizontal="right"/>
    </xf>
    <xf numFmtId="3" fontId="37" fillId="14" borderId="48" xfId="6" applyNumberFormat="1" applyFont="1" applyFill="1" applyBorder="1" applyAlignment="1" applyProtection="1">
      <alignment horizontal="right"/>
      <protection locked="0"/>
    </xf>
    <xf numFmtId="3" fontId="1" fillId="14" borderId="56" xfId="6" applyNumberFormat="1" applyFont="1" applyFill="1" applyBorder="1" applyAlignment="1" applyProtection="1">
      <alignment horizontal="right"/>
      <protection locked="0"/>
    </xf>
    <xf numFmtId="3" fontId="1" fillId="14" borderId="49" xfId="6" applyNumberFormat="1" applyFont="1" applyFill="1" applyBorder="1" applyAlignment="1" applyProtection="1">
      <alignment horizontal="right"/>
      <protection locked="0"/>
    </xf>
    <xf numFmtId="3" fontId="37" fillId="14" borderId="49" xfId="6" applyNumberFormat="1" applyFont="1" applyFill="1" applyBorder="1" applyAlignment="1">
      <alignment horizontal="right"/>
    </xf>
    <xf numFmtId="0" fontId="1" fillId="14" borderId="56" xfId="6" applyFont="1" applyFill="1" applyBorder="1" applyAlignment="1">
      <alignment horizontal="right"/>
    </xf>
    <xf numFmtId="3" fontId="1" fillId="14" borderId="68" xfId="6" applyNumberFormat="1" applyFont="1" applyFill="1" applyBorder="1" applyAlignment="1" applyProtection="1">
      <alignment horizontal="right"/>
      <protection locked="0"/>
    </xf>
    <xf numFmtId="3" fontId="1" fillId="14" borderId="46" xfId="6" applyNumberFormat="1" applyFont="1" applyFill="1" applyBorder="1" applyAlignment="1" applyProtection="1">
      <alignment horizontal="right"/>
      <protection locked="0"/>
    </xf>
    <xf numFmtId="0" fontId="1" fillId="14" borderId="68" xfId="6" applyFont="1" applyFill="1" applyBorder="1" applyAlignment="1">
      <alignment horizontal="right"/>
    </xf>
    <xf numFmtId="3" fontId="37" fillId="14" borderId="65" xfId="6" applyNumberFormat="1" applyFont="1" applyFill="1" applyBorder="1" applyAlignment="1">
      <alignment horizontal="right"/>
    </xf>
    <xf numFmtId="3" fontId="37" fillId="14" borderId="72" xfId="6" applyNumberFormat="1" applyFont="1" applyFill="1" applyBorder="1" applyAlignment="1">
      <alignment horizontal="right"/>
    </xf>
    <xf numFmtId="0" fontId="1" fillId="14" borderId="65" xfId="6" applyFont="1" applyFill="1" applyBorder="1" applyAlignment="1">
      <alignment horizontal="right"/>
    </xf>
    <xf numFmtId="3" fontId="44" fillId="0" borderId="68" xfId="6" applyNumberFormat="1" applyFont="1" applyBorder="1" applyAlignment="1">
      <alignment horizontal="center"/>
    </xf>
    <xf numFmtId="3" fontId="1" fillId="0" borderId="73" xfId="6" applyNumberFormat="1" applyFont="1" applyBorder="1" applyAlignment="1">
      <alignment horizontal="right"/>
    </xf>
    <xf numFmtId="3" fontId="37" fillId="0" borderId="73" xfId="6" applyNumberFormat="1" applyFont="1" applyBorder="1" applyAlignment="1" applyProtection="1">
      <alignment horizontal="right"/>
      <protection locked="0"/>
    </xf>
    <xf numFmtId="3" fontId="37" fillId="0" borderId="60" xfId="6" applyNumberFormat="1" applyFont="1" applyBorder="1" applyAlignment="1" applyProtection="1">
      <alignment horizontal="right"/>
      <protection locked="0"/>
    </xf>
    <xf numFmtId="3" fontId="1" fillId="14" borderId="74" xfId="6" applyNumberFormat="1" applyFont="1" applyFill="1" applyBorder="1" applyAlignment="1" applyProtection="1">
      <alignment horizontal="right"/>
      <protection locked="0"/>
    </xf>
    <xf numFmtId="3" fontId="1" fillId="14" borderId="60" xfId="6" applyNumberFormat="1" applyFont="1" applyFill="1" applyBorder="1" applyAlignment="1" applyProtection="1">
      <alignment horizontal="right"/>
      <protection locked="0"/>
    </xf>
    <xf numFmtId="3" fontId="37" fillId="14" borderId="60" xfId="6" applyNumberFormat="1" applyFont="1" applyFill="1" applyBorder="1" applyAlignment="1">
      <alignment horizontal="right"/>
    </xf>
    <xf numFmtId="164" fontId="37" fillId="14" borderId="75" xfId="6" applyNumberFormat="1" applyFont="1" applyFill="1" applyBorder="1" applyAlignment="1">
      <alignment horizontal="right"/>
    </xf>
    <xf numFmtId="164" fontId="37" fillId="14" borderId="60" xfId="6" applyNumberFormat="1" applyFont="1" applyFill="1" applyBorder="1" applyAlignment="1">
      <alignment horizontal="right"/>
    </xf>
    <xf numFmtId="3" fontId="44" fillId="0" borderId="66" xfId="6" applyNumberFormat="1" applyFont="1" applyBorder="1" applyAlignment="1">
      <alignment horizontal="center"/>
    </xf>
    <xf numFmtId="3" fontId="37" fillId="0" borderId="69" xfId="6" applyNumberFormat="1" applyFont="1" applyBorder="1" applyAlignment="1" applyProtection="1">
      <alignment horizontal="right"/>
      <protection locked="0"/>
    </xf>
    <xf numFmtId="3" fontId="37" fillId="0" borderId="66" xfId="6" applyNumberFormat="1" applyFont="1" applyBorder="1" applyAlignment="1" applyProtection="1">
      <alignment horizontal="right"/>
      <protection locked="0"/>
    </xf>
    <xf numFmtId="164" fontId="37" fillId="14" borderId="67" xfId="6" applyNumberFormat="1" applyFont="1" applyFill="1" applyBorder="1" applyAlignment="1">
      <alignment horizontal="right"/>
    </xf>
    <xf numFmtId="164" fontId="37" fillId="14" borderId="66" xfId="6" applyNumberFormat="1" applyFont="1" applyFill="1" applyBorder="1" applyAlignment="1">
      <alignment horizontal="right"/>
    </xf>
    <xf numFmtId="3" fontId="44" fillId="0" borderId="62" xfId="6" applyNumberFormat="1" applyFont="1" applyBorder="1" applyAlignment="1">
      <alignment horizontal="center"/>
    </xf>
    <xf numFmtId="3" fontId="1" fillId="0" borderId="53" xfId="6" applyNumberFormat="1" applyFont="1" applyBorder="1" applyAlignment="1">
      <alignment horizontal="right"/>
    </xf>
    <xf numFmtId="3" fontId="37" fillId="0" borderId="61" xfId="6" applyNumberFormat="1" applyFont="1" applyBorder="1" applyAlignment="1" applyProtection="1">
      <alignment horizontal="right"/>
      <protection locked="0"/>
    </xf>
    <xf numFmtId="3" fontId="37" fillId="0" borderId="54" xfId="6" applyNumberFormat="1" applyFont="1" applyBorder="1" applyAlignment="1" applyProtection="1">
      <alignment horizontal="right"/>
      <protection locked="0"/>
    </xf>
    <xf numFmtId="3" fontId="1" fillId="14" borderId="28" xfId="6" applyNumberFormat="1" applyFont="1" applyFill="1" applyBorder="1" applyAlignment="1" applyProtection="1">
      <alignment horizontal="right"/>
      <protection locked="0"/>
    </xf>
    <xf numFmtId="3" fontId="1" fillId="14" borderId="62" xfId="6" applyNumberFormat="1" applyFont="1" applyFill="1" applyBorder="1" applyAlignment="1" applyProtection="1">
      <alignment horizontal="right"/>
      <protection locked="0"/>
    </xf>
    <xf numFmtId="3" fontId="1" fillId="14" borderId="64" xfId="6" applyNumberFormat="1" applyFont="1" applyFill="1" applyBorder="1" applyAlignment="1" applyProtection="1">
      <alignment horizontal="right"/>
      <protection locked="0"/>
    </xf>
    <xf numFmtId="3" fontId="37" fillId="14" borderId="62" xfId="6" applyNumberFormat="1" applyFont="1" applyFill="1" applyBorder="1" applyAlignment="1">
      <alignment horizontal="right"/>
    </xf>
    <xf numFmtId="164" fontId="37" fillId="14" borderId="63" xfId="6" applyNumberFormat="1" applyFont="1" applyFill="1" applyBorder="1" applyAlignment="1">
      <alignment horizontal="right"/>
    </xf>
    <xf numFmtId="164" fontId="37" fillId="14" borderId="62" xfId="6" applyNumberFormat="1" applyFont="1" applyFill="1" applyBorder="1" applyAlignment="1">
      <alignment horizontal="right"/>
    </xf>
    <xf numFmtId="3" fontId="43" fillId="0" borderId="40" xfId="6" applyNumberFormat="1" applyFont="1" applyBorder="1" applyAlignment="1" applyProtection="1">
      <alignment horizontal="right"/>
      <protection locked="0"/>
    </xf>
    <xf numFmtId="3" fontId="43" fillId="0" borderId="68" xfId="6" applyNumberFormat="1" applyFont="1" applyBorder="1" applyAlignment="1" applyProtection="1">
      <alignment horizontal="right"/>
      <protection locked="0"/>
    </xf>
    <xf numFmtId="164" fontId="37" fillId="14" borderId="76" xfId="6" applyNumberFormat="1" applyFont="1" applyFill="1" applyBorder="1" applyAlignment="1">
      <alignment horizontal="right"/>
    </xf>
    <xf numFmtId="164" fontId="37" fillId="14" borderId="68" xfId="6" applyNumberFormat="1" applyFont="1" applyFill="1" applyBorder="1" applyAlignment="1">
      <alignment horizontal="right"/>
    </xf>
    <xf numFmtId="3" fontId="43" fillId="0" borderId="69" xfId="6" applyNumberFormat="1" applyFont="1" applyBorder="1" applyAlignment="1" applyProtection="1">
      <alignment horizontal="right"/>
      <protection locked="0"/>
    </xf>
    <xf numFmtId="3" fontId="43" fillId="0" borderId="66" xfId="6" applyNumberFormat="1" applyFont="1" applyBorder="1" applyAlignment="1" applyProtection="1">
      <alignment horizontal="right"/>
      <protection locked="0"/>
    </xf>
    <xf numFmtId="3" fontId="44" fillId="0" borderId="65" xfId="6" applyNumberFormat="1" applyFont="1" applyBorder="1" applyAlignment="1">
      <alignment horizontal="center"/>
    </xf>
    <xf numFmtId="3" fontId="43" fillId="0" borderId="70" xfId="6" applyNumberFormat="1" applyFont="1" applyBorder="1" applyAlignment="1" applyProtection="1">
      <alignment horizontal="right"/>
      <protection locked="0"/>
    </xf>
    <xf numFmtId="3" fontId="43" fillId="0" borderId="57" xfId="6" applyNumberFormat="1" applyFont="1" applyBorder="1" applyAlignment="1" applyProtection="1">
      <alignment horizontal="right"/>
      <protection locked="0"/>
    </xf>
    <xf numFmtId="164" fontId="37" fillId="14" borderId="72" xfId="6" applyNumberFormat="1" applyFont="1" applyFill="1" applyBorder="1" applyAlignment="1">
      <alignment horizontal="right"/>
    </xf>
    <xf numFmtId="164" fontId="37" fillId="14" borderId="65" xfId="6" applyNumberFormat="1" applyFont="1" applyFill="1" applyBorder="1" applyAlignment="1">
      <alignment horizontal="right"/>
    </xf>
    <xf numFmtId="0" fontId="46" fillId="14" borderId="47" xfId="6" applyFont="1" applyFill="1" applyBorder="1" applyAlignment="1">
      <alignment horizontal="left" indent="1"/>
    </xf>
    <xf numFmtId="3" fontId="37" fillId="14" borderId="47" xfId="6" applyNumberFormat="1" applyFont="1" applyFill="1" applyBorder="1" applyAlignment="1" applyProtection="1">
      <alignment horizontal="right"/>
    </xf>
    <xf numFmtId="3" fontId="37" fillId="14" borderId="48" xfId="6" applyNumberFormat="1" applyFont="1" applyFill="1" applyBorder="1" applyAlignment="1">
      <alignment horizontal="right"/>
    </xf>
    <xf numFmtId="164" fontId="37" fillId="14" borderId="49" xfId="6" applyNumberFormat="1" applyFont="1" applyFill="1" applyBorder="1" applyAlignment="1">
      <alignment horizontal="right"/>
    </xf>
    <xf numFmtId="164" fontId="37" fillId="14" borderId="56" xfId="6" applyNumberFormat="1" applyFont="1" applyFill="1" applyBorder="1" applyAlignment="1">
      <alignment horizontal="right"/>
    </xf>
    <xf numFmtId="3" fontId="1" fillId="0" borderId="40" xfId="6" applyNumberFormat="1" applyFont="1" applyBorder="1" applyAlignment="1">
      <alignment horizontal="right"/>
    </xf>
    <xf numFmtId="3" fontId="43" fillId="0" borderId="60" xfId="6" applyNumberFormat="1" applyFont="1" applyBorder="1" applyAlignment="1" applyProtection="1">
      <alignment horizontal="right"/>
      <protection locked="0"/>
    </xf>
    <xf numFmtId="3" fontId="37" fillId="14" borderId="77" xfId="6" applyNumberFormat="1" applyFont="1" applyFill="1" applyBorder="1" applyAlignment="1">
      <alignment horizontal="right"/>
    </xf>
    <xf numFmtId="3" fontId="37" fillId="14" borderId="54" xfId="6" applyNumberFormat="1" applyFont="1" applyFill="1" applyBorder="1" applyAlignment="1">
      <alignment horizontal="right"/>
    </xf>
    <xf numFmtId="3" fontId="37" fillId="0" borderId="57" xfId="6" applyNumberFormat="1" applyFont="1" applyBorder="1" applyAlignment="1">
      <alignment horizontal="center"/>
    </xf>
    <xf numFmtId="3" fontId="37" fillId="14" borderId="53" xfId="6" applyNumberFormat="1" applyFont="1" applyFill="1" applyBorder="1" applyAlignment="1" applyProtection="1">
      <alignment horizontal="right"/>
      <protection locked="0"/>
    </xf>
    <xf numFmtId="3" fontId="1" fillId="14" borderId="57" xfId="6" applyNumberFormat="1" applyFont="1" applyFill="1" applyBorder="1" applyAlignment="1">
      <alignment horizontal="right"/>
    </xf>
    <xf numFmtId="3" fontId="1" fillId="14" borderId="0" xfId="6" applyNumberFormat="1" applyFont="1" applyFill="1" applyBorder="1" applyAlignment="1">
      <alignment horizontal="right"/>
    </xf>
    <xf numFmtId="3" fontId="1" fillId="14" borderId="51" xfId="6" applyNumberFormat="1" applyFont="1" applyFill="1" applyBorder="1" applyAlignment="1" applyProtection="1">
      <alignment horizontal="right"/>
      <protection locked="0"/>
    </xf>
    <xf numFmtId="3" fontId="37" fillId="14" borderId="73" xfId="6" applyNumberFormat="1" applyFont="1" applyFill="1" applyBorder="1" applyAlignment="1">
      <alignment horizontal="right"/>
    </xf>
    <xf numFmtId="0" fontId="1" fillId="14" borderId="57" xfId="6" applyFont="1" applyFill="1" applyBorder="1" applyAlignment="1">
      <alignment horizontal="right"/>
    </xf>
    <xf numFmtId="0" fontId="46" fillId="14" borderId="50" xfId="6" applyFont="1" applyFill="1" applyBorder="1" applyAlignment="1">
      <alignment horizontal="left" indent="1"/>
    </xf>
    <xf numFmtId="0" fontId="46" fillId="14" borderId="53" xfId="6" applyFont="1" applyFill="1" applyBorder="1" applyAlignment="1">
      <alignment horizontal="left" indent="1"/>
    </xf>
    <xf numFmtId="3" fontId="37" fillId="14" borderId="54" xfId="6" applyNumberFormat="1" applyFont="1" applyFill="1" applyBorder="1" applyAlignment="1">
      <alignment horizontal="center"/>
    </xf>
    <xf numFmtId="0" fontId="45" fillId="0" borderId="0" xfId="6" applyFont="1" applyBorder="1" applyAlignment="1">
      <alignment horizontal="left" indent="1"/>
    </xf>
    <xf numFmtId="0" fontId="46" fillId="0" borderId="0" xfId="6" applyFont="1" applyBorder="1" applyAlignment="1">
      <alignment horizontal="left" indent="1"/>
    </xf>
    <xf numFmtId="0" fontId="53" fillId="0" borderId="0" xfId="6" applyFont="1" applyAlignment="1">
      <alignment horizontal="right" vertical="center"/>
    </xf>
    <xf numFmtId="0" fontId="44" fillId="0" borderId="0" xfId="6" applyFont="1" applyAlignment="1">
      <alignment horizontal="right" vertical="center"/>
    </xf>
    <xf numFmtId="0" fontId="57" fillId="0" borderId="0" xfId="1" applyFont="1" applyAlignment="1">
      <alignment horizontal="right" vertical="center"/>
    </xf>
    <xf numFmtId="0" fontId="38" fillId="0" borderId="0" xfId="6" applyFont="1" applyFill="1" applyAlignment="1">
      <alignment horizontal="left" vertical="center" indent="1"/>
    </xf>
    <xf numFmtId="0" fontId="59" fillId="0" borderId="0" xfId="6" applyFont="1" applyFill="1" applyBorder="1" applyAlignment="1">
      <alignment horizontal="left" vertical="center" indent="1"/>
    </xf>
    <xf numFmtId="0" fontId="38" fillId="7" borderId="9" xfId="6" applyFont="1" applyFill="1" applyBorder="1" applyAlignment="1">
      <alignment horizontal="left" vertical="center" indent="1" shrinkToFit="1"/>
    </xf>
    <xf numFmtId="0" fontId="50" fillId="0" borderId="9" xfId="0" applyFont="1" applyBorder="1" applyAlignment="1">
      <alignment horizontal="left" vertical="center" indent="1" shrinkToFit="1"/>
    </xf>
    <xf numFmtId="0" fontId="42" fillId="8" borderId="51" xfId="6" applyFont="1" applyFill="1" applyBorder="1" applyAlignment="1">
      <alignment horizontal="left" vertical="center" indent="1"/>
    </xf>
    <xf numFmtId="0" fontId="44" fillId="8" borderId="51" xfId="6" applyFont="1" applyFill="1" applyBorder="1" applyAlignment="1">
      <alignment horizontal="center" vertical="center"/>
    </xf>
    <xf numFmtId="0" fontId="44" fillId="8" borderId="19" xfId="6" applyFont="1" applyFill="1" applyBorder="1" applyAlignment="1">
      <alignment horizontal="center" vertical="center"/>
    </xf>
    <xf numFmtId="3" fontId="37" fillId="8" borderId="47" xfId="6" applyNumberFormat="1" applyFont="1" applyFill="1" applyBorder="1" applyAlignment="1">
      <alignment horizontal="center" vertical="center"/>
    </xf>
    <xf numFmtId="0" fontId="44" fillId="0" borderId="48" xfId="6" applyFont="1" applyBorder="1" applyAlignment="1">
      <alignment vertical="center"/>
    </xf>
    <xf numFmtId="0" fontId="44" fillId="0" borderId="49" xfId="6" applyFont="1" applyBorder="1" applyAlignment="1">
      <alignment vertical="center"/>
    </xf>
    <xf numFmtId="0" fontId="37" fillId="10" borderId="51" xfId="6" applyFont="1" applyFill="1" applyBorder="1" applyAlignment="1">
      <alignment horizontal="center" vertical="center"/>
    </xf>
    <xf numFmtId="0" fontId="37" fillId="10" borderId="52" xfId="6" applyFont="1" applyFill="1" applyBorder="1" applyAlignment="1">
      <alignment horizontal="center" vertical="center"/>
    </xf>
    <xf numFmtId="0" fontId="37" fillId="8" borderId="51" xfId="6" applyFont="1" applyFill="1" applyBorder="1" applyAlignment="1">
      <alignment horizontal="center" vertical="center"/>
    </xf>
    <xf numFmtId="0" fontId="51" fillId="0" borderId="54" xfId="0" applyFont="1" applyBorder="1" applyAlignment="1">
      <alignment horizontal="left" vertical="center" indent="1"/>
    </xf>
    <xf numFmtId="0" fontId="51" fillId="0" borderId="54" xfId="0" applyFont="1" applyBorder="1" applyAlignment="1">
      <alignment horizontal="center" vertical="center"/>
    </xf>
    <xf numFmtId="0" fontId="44" fillId="8" borderId="55" xfId="6" applyFont="1" applyFill="1" applyBorder="1" applyAlignment="1">
      <alignment horizontal="center" vertical="center"/>
    </xf>
    <xf numFmtId="3" fontId="43" fillId="8" borderId="28" xfId="6" applyNumberFormat="1" applyFont="1" applyFill="1" applyBorder="1" applyAlignment="1">
      <alignment horizontal="center" vertical="center"/>
    </xf>
    <xf numFmtId="3" fontId="43" fillId="8" borderId="51" xfId="6" applyNumberFormat="1" applyFont="1" applyFill="1" applyBorder="1" applyAlignment="1">
      <alignment horizontal="center" vertical="center"/>
    </xf>
    <xf numFmtId="3" fontId="43" fillId="8" borderId="0" xfId="6" applyNumberFormat="1" applyFont="1" applyFill="1" applyBorder="1" applyAlignment="1">
      <alignment horizontal="center" vertical="center"/>
    </xf>
    <xf numFmtId="0" fontId="37" fillId="10" borderId="54" xfId="6" applyFont="1" applyFill="1" applyBorder="1" applyAlignment="1">
      <alignment horizontal="center" vertical="center"/>
    </xf>
    <xf numFmtId="0" fontId="37" fillId="10" borderId="55" xfId="6" applyFont="1" applyFill="1" applyBorder="1" applyAlignment="1">
      <alignment horizontal="center" vertical="center"/>
    </xf>
    <xf numFmtId="0" fontId="37" fillId="8" borderId="57" xfId="6" applyFont="1" applyFill="1" applyBorder="1" applyAlignment="1">
      <alignment horizontal="center" vertical="center"/>
    </xf>
    <xf numFmtId="0" fontId="37" fillId="8" borderId="54" xfId="6" applyFont="1" applyFill="1" applyBorder="1" applyAlignment="1">
      <alignment horizontal="center" vertical="center"/>
    </xf>
    <xf numFmtId="165" fontId="44" fillId="0" borderId="51" xfId="6" applyNumberFormat="1" applyFont="1" applyFill="1" applyBorder="1" applyAlignment="1">
      <alignment horizontal="center" vertical="center"/>
    </xf>
    <xf numFmtId="4" fontId="44" fillId="0" borderId="52" xfId="6" applyNumberFormat="1" applyFont="1" applyFill="1" applyBorder="1" applyAlignment="1">
      <alignment horizontal="right" vertical="center"/>
    </xf>
    <xf numFmtId="3" fontId="44" fillId="0" borderId="40" xfId="6" applyNumberFormat="1" applyFont="1" applyFill="1" applyBorder="1" applyAlignment="1">
      <alignment horizontal="right"/>
    </xf>
    <xf numFmtId="4" fontId="44" fillId="0" borderId="60" xfId="6" applyNumberFormat="1" applyFont="1" applyFill="1" applyBorder="1" applyAlignment="1">
      <alignment horizontal="right" vertical="center"/>
    </xf>
    <xf numFmtId="4" fontId="44" fillId="0" borderId="50" xfId="6" applyNumberFormat="1" applyFont="1" applyBorder="1" applyAlignment="1">
      <alignment vertical="center"/>
    </xf>
    <xf numFmtId="4" fontId="44" fillId="9" borderId="73" xfId="6" applyNumberFormat="1" applyFont="1" applyFill="1" applyBorder="1" applyAlignment="1" applyProtection="1">
      <alignment horizontal="right" vertical="center"/>
      <protection locked="0"/>
    </xf>
    <xf numFmtId="4" fontId="44" fillId="9" borderId="60" xfId="6" applyNumberFormat="1" applyFont="1" applyFill="1" applyBorder="1" applyAlignment="1" applyProtection="1">
      <alignment horizontal="right" vertical="center"/>
      <protection locked="0"/>
    </xf>
    <xf numFmtId="4" fontId="44" fillId="9" borderId="75" xfId="6" applyNumberFormat="1" applyFont="1" applyFill="1" applyBorder="1" applyAlignment="1" applyProtection="1">
      <alignment horizontal="right" vertical="center"/>
      <protection locked="0"/>
    </xf>
    <xf numFmtId="165" fontId="37" fillId="9" borderId="59" xfId="6" applyNumberFormat="1" applyFont="1" applyFill="1" applyBorder="1" applyAlignment="1">
      <alignment horizontal="right" vertical="center"/>
    </xf>
    <xf numFmtId="3" fontId="37" fillId="10" borderId="59" xfId="6" applyNumberFormat="1" applyFont="1" applyFill="1" applyBorder="1" applyAlignment="1">
      <alignment horizontal="right" vertical="center"/>
    </xf>
    <xf numFmtId="4" fontId="44" fillId="9" borderId="60" xfId="6" applyNumberFormat="1" applyFont="1" applyFill="1" applyBorder="1" applyAlignment="1">
      <alignment horizontal="right" vertical="center"/>
    </xf>
    <xf numFmtId="4" fontId="44" fillId="9" borderId="52" xfId="6" applyNumberFormat="1" applyFont="1" applyFill="1" applyBorder="1" applyAlignment="1">
      <alignment horizontal="right" vertical="center"/>
    </xf>
    <xf numFmtId="4" fontId="44" fillId="0" borderId="63" xfId="6" applyNumberFormat="1" applyFont="1" applyFill="1" applyBorder="1" applyAlignment="1">
      <alignment horizontal="right" vertical="center"/>
    </xf>
    <xf numFmtId="3" fontId="44" fillId="0" borderId="61" xfId="6" applyNumberFormat="1" applyFont="1" applyFill="1" applyBorder="1" applyAlignment="1">
      <alignment horizontal="right"/>
    </xf>
    <xf numFmtId="4" fontId="44" fillId="0" borderId="62" xfId="6" applyNumberFormat="1" applyFont="1" applyFill="1" applyBorder="1" applyAlignment="1">
      <alignment horizontal="right" vertical="center"/>
    </xf>
    <xf numFmtId="4" fontId="44" fillId="0" borderId="61" xfId="6" applyNumberFormat="1" applyFont="1" applyFill="1" applyBorder="1" applyAlignment="1">
      <alignment horizontal="right" vertical="center"/>
    </xf>
    <xf numFmtId="4" fontId="44" fillId="9" borderId="61" xfId="6" applyNumberFormat="1" applyFont="1" applyFill="1" applyBorder="1" applyAlignment="1" applyProtection="1">
      <alignment horizontal="right" vertical="center"/>
      <protection locked="0"/>
    </xf>
    <xf numFmtId="4" fontId="44" fillId="9" borderId="62" xfId="6" applyNumberFormat="1" applyFont="1" applyFill="1" applyBorder="1" applyAlignment="1" applyProtection="1">
      <alignment horizontal="right" vertical="center"/>
      <protection locked="0"/>
    </xf>
    <xf numFmtId="4" fontId="44" fillId="9" borderId="72" xfId="6" applyNumberFormat="1" applyFont="1" applyFill="1" applyBorder="1" applyAlignment="1" applyProtection="1">
      <alignment horizontal="right" vertical="center"/>
      <protection locked="0"/>
    </xf>
    <xf numFmtId="165" fontId="37" fillId="9" borderId="63" xfId="6" applyNumberFormat="1" applyFont="1" applyFill="1" applyBorder="1" applyAlignment="1">
      <alignment horizontal="right" vertical="center"/>
    </xf>
    <xf numFmtId="3" fontId="37" fillId="10" borderId="63" xfId="6" applyNumberFormat="1" applyFont="1" applyFill="1" applyBorder="1" applyAlignment="1">
      <alignment horizontal="right" vertical="center"/>
    </xf>
    <xf numFmtId="4" fontId="44" fillId="9" borderId="65" xfId="6" applyNumberFormat="1" applyFont="1" applyFill="1" applyBorder="1" applyAlignment="1">
      <alignment horizontal="right" vertical="center"/>
    </xf>
    <xf numFmtId="4" fontId="44" fillId="9" borderId="63" xfId="6" applyNumberFormat="1" applyFont="1" applyFill="1" applyBorder="1" applyAlignment="1">
      <alignment horizontal="right" vertical="center"/>
    </xf>
    <xf numFmtId="3" fontId="44" fillId="0" borderId="67" xfId="6" applyNumberFormat="1" applyFont="1" applyFill="1" applyBorder="1" applyAlignment="1">
      <alignment horizontal="right" vertical="center"/>
    </xf>
    <xf numFmtId="3" fontId="44" fillId="9" borderId="40" xfId="6" applyNumberFormat="1" applyFont="1" applyFill="1" applyBorder="1" applyAlignment="1">
      <alignment horizontal="right" vertical="center"/>
    </xf>
    <xf numFmtId="3" fontId="44" fillId="0" borderId="40" xfId="6" applyNumberFormat="1" applyFont="1" applyFill="1" applyBorder="1" applyAlignment="1">
      <alignment horizontal="right" vertical="center"/>
    </xf>
    <xf numFmtId="3" fontId="44" fillId="9" borderId="73" xfId="6" applyNumberFormat="1" applyFont="1" applyFill="1" applyBorder="1" applyAlignment="1" applyProtection="1">
      <alignment horizontal="right" vertical="center"/>
      <protection locked="0"/>
    </xf>
    <xf numFmtId="3" fontId="44" fillId="9" borderId="60" xfId="6" applyNumberFormat="1" applyFont="1" applyFill="1" applyBorder="1" applyAlignment="1" applyProtection="1">
      <alignment horizontal="right" vertical="center"/>
      <protection locked="0"/>
    </xf>
    <xf numFmtId="3" fontId="37" fillId="9" borderId="67" xfId="6" applyNumberFormat="1" applyFont="1" applyFill="1" applyBorder="1" applyAlignment="1">
      <alignment horizontal="right" vertical="center"/>
    </xf>
    <xf numFmtId="3" fontId="37" fillId="10" borderId="67" xfId="6" applyNumberFormat="1" applyFont="1" applyFill="1" applyBorder="1" applyAlignment="1">
      <alignment horizontal="right" vertical="center"/>
    </xf>
    <xf numFmtId="3" fontId="44" fillId="9" borderId="60" xfId="6" applyNumberFormat="1" applyFont="1" applyFill="1" applyBorder="1" applyAlignment="1">
      <alignment horizontal="right" vertical="center"/>
    </xf>
    <xf numFmtId="3" fontId="44" fillId="9" borderId="67" xfId="6" applyNumberFormat="1" applyFont="1" applyFill="1" applyBorder="1" applyAlignment="1">
      <alignment horizontal="right" vertical="center"/>
    </xf>
    <xf numFmtId="3" fontId="44" fillId="9" borderId="69" xfId="6" applyNumberFormat="1" applyFont="1" applyFill="1" applyBorder="1" applyAlignment="1">
      <alignment horizontal="right" vertical="center"/>
    </xf>
    <xf numFmtId="3" fontId="44" fillId="9" borderId="69" xfId="6" applyNumberFormat="1" applyFont="1" applyFill="1" applyBorder="1" applyAlignment="1" applyProtection="1">
      <alignment horizontal="right" vertical="center"/>
      <protection locked="0"/>
    </xf>
    <xf numFmtId="3" fontId="44" fillId="9" borderId="66" xfId="6" applyNumberFormat="1" applyFont="1" applyFill="1" applyBorder="1" applyAlignment="1" applyProtection="1">
      <alignment horizontal="right" vertical="center"/>
      <protection locked="0"/>
    </xf>
    <xf numFmtId="3" fontId="44" fillId="9" borderId="66" xfId="6" applyNumberFormat="1" applyFont="1" applyFill="1" applyBorder="1" applyAlignment="1">
      <alignment horizontal="right" vertical="center"/>
    </xf>
    <xf numFmtId="3" fontId="44" fillId="0" borderId="54" xfId="6" applyNumberFormat="1" applyFont="1" applyFill="1" applyBorder="1" applyAlignment="1">
      <alignment horizontal="center" vertical="center"/>
    </xf>
    <xf numFmtId="3" fontId="44" fillId="0" borderId="59" xfId="6" applyNumberFormat="1" applyFont="1" applyFill="1" applyBorder="1" applyAlignment="1">
      <alignment horizontal="right" vertical="center"/>
    </xf>
    <xf numFmtId="3" fontId="44" fillId="9" borderId="70" xfId="6" applyNumberFormat="1" applyFont="1" applyFill="1" applyBorder="1" applyAlignment="1">
      <alignment horizontal="right" vertical="center"/>
    </xf>
    <xf numFmtId="3" fontId="44" fillId="9" borderId="70" xfId="6" applyNumberFormat="1" applyFont="1" applyFill="1" applyBorder="1" applyAlignment="1" applyProtection="1">
      <alignment horizontal="right" vertical="center"/>
      <protection locked="0"/>
    </xf>
    <xf numFmtId="3" fontId="44" fillId="9" borderId="61" xfId="6" applyNumberFormat="1" applyFont="1" applyFill="1" applyBorder="1" applyAlignment="1" applyProtection="1">
      <alignment horizontal="right" vertical="center"/>
      <protection locked="0"/>
    </xf>
    <xf numFmtId="3" fontId="37" fillId="9" borderId="59" xfId="6" applyNumberFormat="1" applyFont="1" applyFill="1" applyBorder="1" applyAlignment="1">
      <alignment horizontal="right" vertical="center"/>
    </xf>
    <xf numFmtId="3" fontId="44" fillId="9" borderId="62" xfId="6" applyNumberFormat="1" applyFont="1" applyFill="1" applyBorder="1" applyAlignment="1">
      <alignment horizontal="right" vertical="center"/>
    </xf>
    <xf numFmtId="3" fontId="44" fillId="9" borderId="59" xfId="6" applyNumberFormat="1" applyFont="1" applyFill="1" applyBorder="1" applyAlignment="1">
      <alignment horizontal="right" vertical="center"/>
    </xf>
    <xf numFmtId="0" fontId="42" fillId="10" borderId="56" xfId="6" applyFont="1" applyFill="1" applyBorder="1" applyAlignment="1">
      <alignment horizontal="left" vertical="center" indent="1"/>
    </xf>
    <xf numFmtId="3" fontId="37" fillId="10" borderId="48" xfId="6" applyNumberFormat="1" applyFont="1" applyFill="1" applyBorder="1" applyAlignment="1">
      <alignment horizontal="center" vertical="center"/>
    </xf>
    <xf numFmtId="3" fontId="37" fillId="9" borderId="56" xfId="6" applyNumberFormat="1" applyFont="1" applyFill="1" applyBorder="1" applyAlignment="1">
      <alignment horizontal="right" vertical="center"/>
    </xf>
    <xf numFmtId="3" fontId="37" fillId="9" borderId="47" xfId="6" applyNumberFormat="1" applyFont="1" applyFill="1" applyBorder="1" applyAlignment="1">
      <alignment horizontal="right" vertical="center"/>
    </xf>
    <xf numFmtId="3" fontId="37" fillId="9" borderId="49" xfId="6" applyNumberFormat="1" applyFont="1" applyFill="1" applyBorder="1" applyAlignment="1">
      <alignment horizontal="right" vertical="center"/>
    </xf>
    <xf numFmtId="3" fontId="37" fillId="10" borderId="49" xfId="6" applyNumberFormat="1" applyFont="1" applyFill="1" applyBorder="1" applyAlignment="1">
      <alignment horizontal="right" vertical="center"/>
    </xf>
    <xf numFmtId="3" fontId="44" fillId="0" borderId="51" xfId="6" applyNumberFormat="1" applyFont="1" applyFill="1" applyBorder="1" applyAlignment="1">
      <alignment horizontal="center" vertical="center"/>
    </xf>
    <xf numFmtId="3" fontId="44" fillId="0" borderId="41" xfId="6" applyNumberFormat="1" applyFont="1" applyFill="1" applyBorder="1" applyAlignment="1">
      <alignment horizontal="right" vertical="center"/>
    </xf>
    <xf numFmtId="3" fontId="44" fillId="9" borderId="40" xfId="6" applyNumberFormat="1" applyFont="1" applyFill="1" applyBorder="1" applyAlignment="1" applyProtection="1">
      <alignment horizontal="right" vertical="center"/>
      <protection locked="0"/>
    </xf>
    <xf numFmtId="3" fontId="44" fillId="9" borderId="68" xfId="6" applyNumberFormat="1" applyFont="1" applyFill="1" applyBorder="1" applyAlignment="1">
      <alignment horizontal="right" vertical="center"/>
    </xf>
    <xf numFmtId="3" fontId="44" fillId="0" borderId="69" xfId="6" applyNumberFormat="1" applyFont="1" applyFill="1" applyBorder="1" applyAlignment="1">
      <alignment horizontal="right" vertical="center"/>
    </xf>
    <xf numFmtId="3" fontId="44" fillId="0" borderId="72" xfId="6" applyNumberFormat="1" applyFont="1" applyFill="1" applyBorder="1" applyAlignment="1">
      <alignment horizontal="right" vertical="center"/>
    </xf>
    <xf numFmtId="3" fontId="44" fillId="0" borderId="70" xfId="6" applyNumberFormat="1" applyFont="1" applyFill="1" applyBorder="1" applyAlignment="1">
      <alignment horizontal="right" vertical="center"/>
    </xf>
    <xf numFmtId="3" fontId="44" fillId="9" borderId="62" xfId="6" applyNumberFormat="1" applyFont="1" applyFill="1" applyBorder="1" applyAlignment="1" applyProtection="1">
      <alignment horizontal="right" vertical="center"/>
      <protection locked="0"/>
    </xf>
    <xf numFmtId="3" fontId="37" fillId="9" borderId="72" xfId="6" applyNumberFormat="1" applyFont="1" applyFill="1" applyBorder="1" applyAlignment="1">
      <alignment horizontal="right" vertical="center"/>
    </xf>
    <xf numFmtId="3" fontId="37" fillId="10" borderId="72" xfId="6" applyNumberFormat="1" applyFont="1" applyFill="1" applyBorder="1" applyAlignment="1">
      <alignment horizontal="right" vertical="center"/>
    </xf>
    <xf numFmtId="3" fontId="44" fillId="9" borderId="65" xfId="6" applyNumberFormat="1" applyFont="1" applyFill="1" applyBorder="1" applyAlignment="1">
      <alignment horizontal="right" vertical="center"/>
    </xf>
    <xf numFmtId="3" fontId="44" fillId="9" borderId="72" xfId="6" applyNumberFormat="1" applyFont="1" applyFill="1" applyBorder="1" applyAlignment="1">
      <alignment horizontal="right" vertical="center"/>
    </xf>
    <xf numFmtId="3" fontId="51" fillId="0" borderId="60" xfId="6" applyNumberFormat="1" applyFont="1" applyFill="1" applyBorder="1" applyAlignment="1">
      <alignment horizontal="center" vertical="center"/>
    </xf>
    <xf numFmtId="3" fontId="37" fillId="0" borderId="60" xfId="6" applyNumberFormat="1" applyFont="1" applyFill="1" applyBorder="1" applyAlignment="1">
      <alignment horizontal="right" vertical="center"/>
    </xf>
    <xf numFmtId="3" fontId="50" fillId="0" borderId="73" xfId="6" applyNumberFormat="1" applyFont="1" applyFill="1" applyBorder="1" applyAlignment="1" applyProtection="1">
      <alignment horizontal="right" vertical="center"/>
      <protection locked="0"/>
    </xf>
    <xf numFmtId="3" fontId="50" fillId="9" borderId="60" xfId="6" applyNumberFormat="1" applyFont="1" applyFill="1" applyBorder="1" applyAlignment="1">
      <alignment horizontal="right" vertical="center"/>
    </xf>
    <xf numFmtId="164" fontId="50" fillId="10" borderId="60" xfId="6" applyNumberFormat="1" applyFont="1" applyFill="1" applyBorder="1" applyAlignment="1">
      <alignment horizontal="right" vertical="center"/>
    </xf>
    <xf numFmtId="3" fontId="51" fillId="9" borderId="75" xfId="6" applyNumberFormat="1" applyFont="1" applyFill="1" applyBorder="1" applyAlignment="1">
      <alignment horizontal="right" vertical="center"/>
    </xf>
    <xf numFmtId="3" fontId="51" fillId="9" borderId="60" xfId="6" applyNumberFormat="1" applyFont="1" applyFill="1" applyBorder="1" applyAlignment="1">
      <alignment horizontal="right" vertical="center"/>
    </xf>
    <xf numFmtId="3" fontId="51" fillId="0" borderId="66" xfId="6" applyNumberFormat="1" applyFont="1" applyFill="1" applyBorder="1" applyAlignment="1">
      <alignment horizontal="center" vertical="center"/>
    </xf>
    <xf numFmtId="3" fontId="37" fillId="0" borderId="66" xfId="6" applyNumberFormat="1" applyFont="1" applyFill="1" applyBorder="1" applyAlignment="1">
      <alignment horizontal="right" vertical="center"/>
    </xf>
    <xf numFmtId="3" fontId="50" fillId="0" borderId="69" xfId="6" applyNumberFormat="1" applyFont="1" applyFill="1" applyBorder="1" applyAlignment="1" applyProtection="1">
      <alignment horizontal="right" vertical="center"/>
      <protection locked="0"/>
    </xf>
    <xf numFmtId="3" fontId="44" fillId="9" borderId="68" xfId="6" applyNumberFormat="1" applyFont="1" applyFill="1" applyBorder="1" applyAlignment="1" applyProtection="1">
      <alignment horizontal="right" vertical="center"/>
      <protection locked="0"/>
    </xf>
    <xf numFmtId="3" fontId="50" fillId="9" borderId="66" xfId="6" applyNumberFormat="1" applyFont="1" applyFill="1" applyBorder="1" applyAlignment="1">
      <alignment horizontal="right" vertical="center"/>
    </xf>
    <xf numFmtId="164" fontId="50" fillId="10" borderId="66" xfId="6" applyNumberFormat="1" applyFont="1" applyFill="1" applyBorder="1" applyAlignment="1">
      <alignment horizontal="right" vertical="center"/>
    </xf>
    <xf numFmtId="3" fontId="51" fillId="9" borderId="67" xfId="6" applyNumberFormat="1" applyFont="1" applyFill="1" applyBorder="1" applyAlignment="1">
      <alignment horizontal="right" vertical="center"/>
    </xf>
    <xf numFmtId="3" fontId="51" fillId="9" borderId="66" xfId="6" applyNumberFormat="1" applyFont="1" applyFill="1" applyBorder="1" applyAlignment="1">
      <alignment horizontal="right" vertical="center"/>
    </xf>
    <xf numFmtId="3" fontId="51" fillId="0" borderId="62" xfId="6" applyNumberFormat="1" applyFont="1" applyFill="1" applyBorder="1" applyAlignment="1">
      <alignment horizontal="center" vertical="center"/>
    </xf>
    <xf numFmtId="3" fontId="37" fillId="0" borderId="62" xfId="6" applyNumberFormat="1" applyFont="1" applyFill="1" applyBorder="1" applyAlignment="1">
      <alignment horizontal="right" vertical="center"/>
    </xf>
    <xf numFmtId="3" fontId="50" fillId="0" borderId="61" xfId="6" applyNumberFormat="1" applyFont="1" applyFill="1" applyBorder="1" applyAlignment="1" applyProtection="1">
      <alignment horizontal="right" vertical="center"/>
      <protection locked="0"/>
    </xf>
    <xf numFmtId="3" fontId="50" fillId="0" borderId="53" xfId="6" applyNumberFormat="1" applyFont="1" applyFill="1" applyBorder="1" applyAlignment="1" applyProtection="1">
      <alignment horizontal="right" vertical="center"/>
      <protection locked="0"/>
    </xf>
    <xf numFmtId="3" fontId="44" fillId="9" borderId="54" xfId="6" applyNumberFormat="1" applyFont="1" applyFill="1" applyBorder="1" applyAlignment="1" applyProtection="1">
      <alignment horizontal="right" vertical="center"/>
      <protection locked="0"/>
    </xf>
    <xf numFmtId="3" fontId="50" fillId="9" borderId="62" xfId="6" applyNumberFormat="1" applyFont="1" applyFill="1" applyBorder="1" applyAlignment="1">
      <alignment horizontal="right" vertical="center"/>
    </xf>
    <xf numFmtId="164" fontId="50" fillId="10" borderId="62" xfId="6" applyNumberFormat="1" applyFont="1" applyFill="1" applyBorder="1" applyAlignment="1">
      <alignment horizontal="right" vertical="center"/>
    </xf>
    <xf numFmtId="3" fontId="51" fillId="9" borderId="63" xfId="6" applyNumberFormat="1" applyFont="1" applyFill="1" applyBorder="1" applyAlignment="1">
      <alignment horizontal="right" vertical="center"/>
    </xf>
    <xf numFmtId="3" fontId="51" fillId="9" borderId="62" xfId="6" applyNumberFormat="1" applyFont="1" applyFill="1" applyBorder="1" applyAlignment="1">
      <alignment horizontal="right" vertical="center"/>
    </xf>
    <xf numFmtId="3" fontId="51" fillId="0" borderId="68" xfId="6" applyNumberFormat="1" applyFont="1" applyFill="1" applyBorder="1" applyAlignment="1">
      <alignment horizontal="center" vertical="center"/>
    </xf>
    <xf numFmtId="3" fontId="44" fillId="0" borderId="68" xfId="6" applyNumberFormat="1" applyFont="1" applyFill="1" applyBorder="1" applyAlignment="1">
      <alignment horizontal="right" vertical="center"/>
    </xf>
    <xf numFmtId="3" fontId="51" fillId="0" borderId="40" xfId="6" applyNumberFormat="1" applyFont="1" applyFill="1" applyBorder="1" applyAlignment="1" applyProtection="1">
      <alignment horizontal="right" vertical="center"/>
      <protection locked="0"/>
    </xf>
    <xf numFmtId="3" fontId="50" fillId="9" borderId="68" xfId="6" applyNumberFormat="1" applyFont="1" applyFill="1" applyBorder="1" applyAlignment="1">
      <alignment horizontal="right" vertical="center"/>
    </xf>
    <xf numFmtId="164" fontId="50" fillId="10" borderId="68" xfId="6" applyNumberFormat="1" applyFont="1" applyFill="1" applyBorder="1" applyAlignment="1">
      <alignment horizontal="right" vertical="center"/>
    </xf>
    <xf numFmtId="3" fontId="51" fillId="9" borderId="76" xfId="6" applyNumberFormat="1" applyFont="1" applyFill="1" applyBorder="1" applyAlignment="1">
      <alignment horizontal="right" vertical="center"/>
    </xf>
    <xf numFmtId="3" fontId="51" fillId="9" borderId="68" xfId="6" applyNumberFormat="1" applyFont="1" applyFill="1" applyBorder="1" applyAlignment="1">
      <alignment horizontal="right" vertical="center"/>
    </xf>
    <xf numFmtId="3" fontId="44" fillId="0" borderId="66" xfId="6" applyNumberFormat="1" applyFont="1" applyFill="1" applyBorder="1" applyAlignment="1">
      <alignment horizontal="right" vertical="center"/>
    </xf>
    <xf numFmtId="3" fontId="51" fillId="0" borderId="69" xfId="6" applyNumberFormat="1" applyFont="1" applyFill="1" applyBorder="1" applyAlignment="1" applyProtection="1">
      <alignment horizontal="right" vertical="center"/>
      <protection locked="0"/>
    </xf>
    <xf numFmtId="3" fontId="51" fillId="0" borderId="65" xfId="6" applyNumberFormat="1" applyFont="1" applyFill="1" applyBorder="1" applyAlignment="1">
      <alignment horizontal="center" vertical="center"/>
    </xf>
    <xf numFmtId="3" fontId="44" fillId="0" borderId="65" xfId="6" applyNumberFormat="1" applyFont="1" applyFill="1" applyBorder="1" applyAlignment="1">
      <alignment horizontal="right" vertical="center"/>
    </xf>
    <xf numFmtId="3" fontId="51" fillId="0" borderId="70" xfId="6" applyNumberFormat="1" applyFont="1" applyFill="1" applyBorder="1" applyAlignment="1" applyProtection="1">
      <alignment horizontal="right" vertical="center"/>
      <protection locked="0"/>
    </xf>
    <xf numFmtId="3" fontId="51" fillId="0" borderId="41" xfId="6" applyNumberFormat="1" applyFont="1" applyFill="1" applyBorder="1" applyAlignment="1" applyProtection="1">
      <alignment horizontal="right" vertical="center"/>
      <protection locked="0"/>
    </xf>
    <xf numFmtId="3" fontId="51" fillId="9" borderId="72" xfId="6" applyNumberFormat="1" applyFont="1" applyFill="1" applyBorder="1" applyAlignment="1">
      <alignment horizontal="right" vertical="center"/>
    </xf>
    <xf numFmtId="3" fontId="51" fillId="9" borderId="65" xfId="6" applyNumberFormat="1" applyFont="1" applyFill="1" applyBorder="1" applyAlignment="1">
      <alignment horizontal="right" vertical="center"/>
    </xf>
    <xf numFmtId="0" fontId="46" fillId="10" borderId="47" xfId="6" applyFont="1" applyFill="1" applyBorder="1" applyAlignment="1">
      <alignment horizontal="left" vertical="center" indent="1"/>
    </xf>
    <xf numFmtId="3" fontId="50" fillId="10" borderId="56" xfId="6" applyNumberFormat="1" applyFont="1" applyFill="1" applyBorder="1" applyAlignment="1">
      <alignment horizontal="center" vertical="center"/>
    </xf>
    <xf numFmtId="3" fontId="50" fillId="10" borderId="56" xfId="6" applyNumberFormat="1" applyFont="1" applyFill="1" applyBorder="1" applyAlignment="1">
      <alignment horizontal="right" vertical="center"/>
    </xf>
    <xf numFmtId="3" fontId="50" fillId="9" borderId="47" xfId="6" applyNumberFormat="1" applyFont="1" applyFill="1" applyBorder="1" applyAlignment="1" applyProtection="1">
      <alignment horizontal="right" vertical="center"/>
    </xf>
    <xf numFmtId="3" fontId="50" fillId="10" borderId="47" xfId="6" applyNumberFormat="1" applyFont="1" applyFill="1" applyBorder="1" applyAlignment="1" applyProtection="1">
      <alignment horizontal="right" vertical="center"/>
    </xf>
    <xf numFmtId="3" fontId="50" fillId="9" borderId="56" xfId="6" applyNumberFormat="1" applyFont="1" applyFill="1" applyBorder="1" applyAlignment="1" applyProtection="1">
      <alignment horizontal="right" vertical="center"/>
    </xf>
    <xf numFmtId="3" fontId="50" fillId="9" borderId="56" xfId="6" applyNumberFormat="1" applyFont="1" applyFill="1" applyBorder="1" applyAlignment="1">
      <alignment horizontal="right" vertical="center"/>
    </xf>
    <xf numFmtId="164" fontId="50" fillId="10" borderId="56" xfId="6" applyNumberFormat="1" applyFont="1" applyFill="1" applyBorder="1" applyAlignment="1">
      <alignment horizontal="right" vertical="center"/>
    </xf>
    <xf numFmtId="3" fontId="51" fillId="0" borderId="73" xfId="6" applyNumberFormat="1" applyFont="1" applyFill="1" applyBorder="1" applyAlignment="1" applyProtection="1">
      <alignment horizontal="right" vertical="center"/>
      <protection locked="0"/>
    </xf>
    <xf numFmtId="164" fontId="50" fillId="10" borderId="65" xfId="6" applyNumberFormat="1" applyFont="1" applyFill="1" applyBorder="1" applyAlignment="1">
      <alignment horizontal="right" vertical="center"/>
    </xf>
    <xf numFmtId="3" fontId="50" fillId="9" borderId="28" xfId="6" applyNumberFormat="1" applyFont="1" applyFill="1" applyBorder="1" applyAlignment="1">
      <alignment horizontal="right" vertical="center"/>
    </xf>
    <xf numFmtId="3" fontId="50" fillId="9" borderId="77" xfId="6" applyNumberFormat="1" applyFont="1" applyFill="1" applyBorder="1" applyAlignment="1">
      <alignment horizontal="right" vertical="center"/>
    </xf>
    <xf numFmtId="3" fontId="50" fillId="9" borderId="49" xfId="6" applyNumberFormat="1" applyFont="1" applyFill="1" applyBorder="1" applyAlignment="1">
      <alignment horizontal="right" vertical="center"/>
    </xf>
    <xf numFmtId="0" fontId="42" fillId="0" borderId="41" xfId="6" applyFont="1" applyFill="1" applyBorder="1" applyAlignment="1">
      <alignment horizontal="left" vertical="center" indent="1"/>
    </xf>
    <xf numFmtId="3" fontId="50" fillId="0" borderId="57" xfId="6" applyNumberFormat="1" applyFont="1" applyFill="1" applyBorder="1" applyAlignment="1">
      <alignment horizontal="center" vertical="center"/>
    </xf>
    <xf numFmtId="3" fontId="50" fillId="0" borderId="49" xfId="6" applyNumberFormat="1" applyFont="1" applyFill="1" applyBorder="1" applyAlignment="1">
      <alignment horizontal="right" vertical="center"/>
    </xf>
    <xf numFmtId="3" fontId="50" fillId="9" borderId="53" xfId="6" applyNumberFormat="1" applyFont="1" applyFill="1" applyBorder="1" applyAlignment="1" applyProtection="1">
      <alignment horizontal="right" vertical="center"/>
      <protection locked="0"/>
    </xf>
    <xf numFmtId="3" fontId="44" fillId="0" borderId="57" xfId="6" applyNumberFormat="1" applyFont="1" applyFill="1" applyBorder="1" applyAlignment="1">
      <alignment horizontal="right" vertical="center"/>
    </xf>
    <xf numFmtId="3" fontId="44" fillId="9" borderId="0" xfId="6" applyNumberFormat="1" applyFont="1" applyFill="1" applyBorder="1" applyAlignment="1">
      <alignment horizontal="right" vertical="center"/>
    </xf>
    <xf numFmtId="3" fontId="44" fillId="9" borderId="51" xfId="6" applyNumberFormat="1" applyFont="1" applyFill="1" applyBorder="1" applyAlignment="1" applyProtection="1">
      <alignment horizontal="right" vertical="center"/>
      <protection locked="0"/>
    </xf>
    <xf numFmtId="3" fontId="50" fillId="9" borderId="73" xfId="6" applyNumberFormat="1" applyFont="1" applyFill="1" applyBorder="1" applyAlignment="1">
      <alignment horizontal="right" vertical="center"/>
    </xf>
    <xf numFmtId="164" fontId="50" fillId="0" borderId="60" xfId="6" applyNumberFormat="1" applyFont="1" applyFill="1" applyBorder="1" applyAlignment="1">
      <alignment horizontal="right" vertical="center"/>
    </xf>
    <xf numFmtId="0" fontId="44" fillId="0" borderId="0" xfId="6" applyFont="1" applyFill="1" applyAlignment="1">
      <alignment horizontal="right" vertical="center"/>
    </xf>
    <xf numFmtId="3" fontId="44" fillId="9" borderId="57" xfId="6" applyNumberFormat="1" applyFont="1" applyFill="1" applyBorder="1" applyAlignment="1">
      <alignment horizontal="right" vertical="center"/>
    </xf>
    <xf numFmtId="0" fontId="44" fillId="0" borderId="0" xfId="6" applyFont="1" applyFill="1" applyAlignment="1">
      <alignment vertical="center"/>
    </xf>
    <xf numFmtId="0" fontId="46" fillId="10" borderId="50" xfId="6" applyFont="1" applyFill="1" applyBorder="1" applyAlignment="1">
      <alignment horizontal="left" vertical="center" indent="1"/>
    </xf>
    <xf numFmtId="3" fontId="50" fillId="9" borderId="47" xfId="6" applyNumberFormat="1" applyFont="1" applyFill="1" applyBorder="1" applyAlignment="1">
      <alignment horizontal="right" vertical="center"/>
    </xf>
    <xf numFmtId="3" fontId="50" fillId="9" borderId="48" xfId="6" applyNumberFormat="1" applyFont="1" applyFill="1" applyBorder="1" applyAlignment="1">
      <alignment horizontal="right" vertical="center"/>
    </xf>
    <xf numFmtId="0" fontId="46" fillId="10" borderId="53" xfId="6" applyFont="1" applyFill="1" applyBorder="1" applyAlignment="1">
      <alignment horizontal="left" vertical="center" indent="1"/>
    </xf>
    <xf numFmtId="3" fontId="50" fillId="10" borderId="54" xfId="6" applyNumberFormat="1" applyFont="1" applyFill="1" applyBorder="1" applyAlignment="1">
      <alignment horizontal="center" vertical="center"/>
    </xf>
    <xf numFmtId="0" fontId="45" fillId="0" borderId="0" xfId="6" applyFont="1" applyFill="1" applyBorder="1" applyAlignment="1">
      <alignment horizontal="left" vertical="center" indent="1"/>
    </xf>
    <xf numFmtId="0" fontId="46" fillId="0" borderId="0" xfId="6" applyFont="1" applyFill="1" applyBorder="1" applyAlignment="1">
      <alignment horizontal="left" vertical="center" indent="1"/>
    </xf>
    <xf numFmtId="0" fontId="35" fillId="0" borderId="0" xfId="6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" fillId="0" borderId="0" xfId="6" applyFont="1" applyAlignment="1">
      <alignment vertical="center"/>
    </xf>
    <xf numFmtId="0" fontId="1" fillId="0" borderId="0" xfId="6" applyFont="1" applyAlignment="1">
      <alignment horizontal="left" vertical="center" indent="1"/>
    </xf>
    <xf numFmtId="0" fontId="1" fillId="0" borderId="0" xfId="6" applyFont="1" applyAlignment="1">
      <alignment horizontal="center" vertical="center"/>
    </xf>
    <xf numFmtId="3" fontId="1" fillId="0" borderId="0" xfId="6" applyNumberFormat="1" applyFont="1" applyAlignment="1">
      <alignment vertical="center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36" fillId="0" borderId="0" xfId="6" applyFont="1" applyAlignment="1">
      <alignment horizontal="left" vertical="center" indent="1"/>
    </xf>
    <xf numFmtId="0" fontId="1" fillId="0" borderId="0" xfId="6" applyFont="1" applyBorder="1" applyAlignment="1">
      <alignment horizontal="center" vertical="center"/>
    </xf>
    <xf numFmtId="0" fontId="1" fillId="0" borderId="0" xfId="6" applyFont="1" applyBorder="1" applyAlignment="1">
      <alignment vertical="center"/>
    </xf>
    <xf numFmtId="0" fontId="59" fillId="0" borderId="0" xfId="6" applyFont="1" applyFill="1" applyBorder="1" applyAlignment="1">
      <alignment horizontal="left" vertical="center"/>
    </xf>
    <xf numFmtId="0" fontId="64" fillId="0" borderId="9" xfId="0" applyFont="1" applyBorder="1" applyAlignment="1">
      <alignment horizontal="left" vertical="center" indent="1"/>
    </xf>
    <xf numFmtId="0" fontId="1" fillId="8" borderId="51" xfId="6" applyFont="1" applyFill="1" applyBorder="1" applyAlignment="1">
      <alignment horizontal="center" vertical="center"/>
    </xf>
    <xf numFmtId="0" fontId="1" fillId="8" borderId="19" xfId="6" applyFont="1" applyFill="1" applyBorder="1" applyAlignment="1">
      <alignment horizontal="center" vertical="center"/>
    </xf>
    <xf numFmtId="0" fontId="1" fillId="0" borderId="48" xfId="6" applyFont="1" applyBorder="1" applyAlignment="1">
      <alignment vertical="center"/>
    </xf>
    <xf numFmtId="0" fontId="1" fillId="0" borderId="49" xfId="6" applyFont="1" applyBorder="1" applyAlignment="1">
      <alignment vertical="center"/>
    </xf>
    <xf numFmtId="0" fontId="4" fillId="8" borderId="51" xfId="6" applyFont="1" applyFill="1" applyBorder="1" applyAlignment="1">
      <alignment horizontal="center" vertical="center"/>
    </xf>
    <xf numFmtId="0" fontId="65" fillId="0" borderId="54" xfId="0" applyFont="1" applyBorder="1" applyAlignment="1">
      <alignment horizontal="left" vertical="center" indent="1"/>
    </xf>
    <xf numFmtId="0" fontId="65" fillId="0" borderId="54" xfId="0" applyFont="1" applyBorder="1" applyAlignment="1">
      <alignment horizontal="center" vertical="center"/>
    </xf>
    <xf numFmtId="0" fontId="1" fillId="8" borderId="55" xfId="6" applyFont="1" applyFill="1" applyBorder="1" applyAlignment="1">
      <alignment horizontal="center" vertical="center"/>
    </xf>
    <xf numFmtId="3" fontId="44" fillId="8" borderId="28" xfId="6" applyNumberFormat="1" applyFont="1" applyFill="1" applyBorder="1" applyAlignment="1">
      <alignment horizontal="center" vertical="center"/>
    </xf>
    <xf numFmtId="3" fontId="1" fillId="8" borderId="51" xfId="6" applyNumberFormat="1" applyFont="1" applyFill="1" applyBorder="1" applyAlignment="1">
      <alignment horizontal="center" vertical="center"/>
    </xf>
    <xf numFmtId="3" fontId="1" fillId="8" borderId="0" xfId="6" applyNumberFormat="1" applyFont="1" applyFill="1" applyBorder="1" applyAlignment="1">
      <alignment horizontal="center" vertical="center"/>
    </xf>
    <xf numFmtId="0" fontId="4" fillId="8" borderId="57" xfId="6" applyFont="1" applyFill="1" applyBorder="1" applyAlignment="1">
      <alignment horizontal="center" vertical="center"/>
    </xf>
    <xf numFmtId="0" fontId="4" fillId="8" borderId="54" xfId="6" applyFont="1" applyFill="1" applyBorder="1" applyAlignment="1">
      <alignment horizontal="center" vertical="center"/>
    </xf>
    <xf numFmtId="165" fontId="1" fillId="0" borderId="51" xfId="6" applyNumberFormat="1" applyFont="1" applyFill="1" applyBorder="1" applyAlignment="1">
      <alignment horizontal="center" vertical="center"/>
    </xf>
    <xf numFmtId="4" fontId="1" fillId="0" borderId="50" xfId="6" applyNumberFormat="1" applyFont="1" applyBorder="1" applyAlignment="1">
      <alignment vertical="center"/>
    </xf>
    <xf numFmtId="4" fontId="1" fillId="9" borderId="73" xfId="6" applyNumberFormat="1" applyFont="1" applyFill="1" applyBorder="1" applyAlignment="1" applyProtection="1">
      <alignment horizontal="right" vertical="center"/>
      <protection locked="0"/>
    </xf>
    <xf numFmtId="4" fontId="1" fillId="9" borderId="60" xfId="6" applyNumberFormat="1" applyFont="1" applyFill="1" applyBorder="1" applyAlignment="1" applyProtection="1">
      <alignment horizontal="right" vertical="center"/>
      <protection locked="0"/>
    </xf>
    <xf numFmtId="4" fontId="1" fillId="9" borderId="75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Alignment="1">
      <alignment horizontal="right" vertical="center"/>
    </xf>
    <xf numFmtId="4" fontId="1" fillId="9" borderId="60" xfId="6" applyNumberFormat="1" applyFont="1" applyFill="1" applyBorder="1" applyAlignment="1">
      <alignment horizontal="right" vertical="center"/>
    </xf>
    <xf numFmtId="165" fontId="1" fillId="0" borderId="62" xfId="6" applyNumberFormat="1" applyFont="1" applyBorder="1" applyAlignment="1">
      <alignment horizontal="center" vertical="center"/>
    </xf>
    <xf numFmtId="4" fontId="1" fillId="9" borderId="61" xfId="6" applyNumberFormat="1" applyFont="1" applyFill="1" applyBorder="1" applyAlignment="1" applyProtection="1">
      <alignment horizontal="right" vertical="center"/>
      <protection locked="0"/>
    </xf>
    <xf numFmtId="4" fontId="1" fillId="9" borderId="62" xfId="6" applyNumberFormat="1" applyFont="1" applyFill="1" applyBorder="1" applyAlignment="1" applyProtection="1">
      <alignment horizontal="right" vertical="center"/>
      <protection locked="0"/>
    </xf>
    <xf numFmtId="4" fontId="1" fillId="9" borderId="72" xfId="6" applyNumberFormat="1" applyFont="1" applyFill="1" applyBorder="1" applyAlignment="1" applyProtection="1">
      <alignment horizontal="right" vertical="center"/>
      <protection locked="0"/>
    </xf>
    <xf numFmtId="3" fontId="37" fillId="9" borderId="63" xfId="6" applyNumberFormat="1" applyFont="1" applyFill="1" applyBorder="1" applyAlignment="1">
      <alignment horizontal="right" vertical="center"/>
    </xf>
    <xf numFmtId="4" fontId="1" fillId="9" borderId="65" xfId="6" applyNumberFormat="1" applyFont="1" applyFill="1" applyBorder="1" applyAlignment="1">
      <alignment horizontal="right" vertical="center"/>
    </xf>
    <xf numFmtId="3" fontId="1" fillId="0" borderId="60" xfId="6" applyNumberFormat="1" applyFont="1" applyBorder="1" applyAlignment="1">
      <alignment horizontal="center" vertical="center"/>
    </xf>
    <xf numFmtId="3" fontId="1" fillId="9" borderId="73" xfId="6" applyNumberFormat="1" applyFont="1" applyFill="1" applyBorder="1" applyAlignment="1" applyProtection="1">
      <alignment horizontal="right" vertical="center"/>
      <protection locked="0"/>
    </xf>
    <xf numFmtId="3" fontId="1" fillId="9" borderId="60" xfId="6" applyNumberFormat="1" applyFont="1" applyFill="1" applyBorder="1" applyAlignment="1" applyProtection="1">
      <alignment horizontal="right" vertical="center"/>
      <protection locked="0"/>
    </xf>
    <xf numFmtId="3" fontId="1" fillId="9" borderId="60" xfId="6" applyNumberFormat="1" applyFont="1" applyFill="1" applyBorder="1" applyAlignment="1">
      <alignment horizontal="right" vertical="center"/>
    </xf>
    <xf numFmtId="3" fontId="1" fillId="0" borderId="66" xfId="6" applyNumberFormat="1" applyFont="1" applyBorder="1" applyAlignment="1">
      <alignment horizontal="center" vertical="center"/>
    </xf>
    <xf numFmtId="3" fontId="1" fillId="9" borderId="69" xfId="6" applyNumberFormat="1" applyFont="1" applyFill="1" applyBorder="1" applyAlignment="1" applyProtection="1">
      <alignment horizontal="right" vertical="center"/>
      <protection locked="0"/>
    </xf>
    <xf numFmtId="3" fontId="1" fillId="9" borderId="66" xfId="6" applyNumberFormat="1" applyFont="1" applyFill="1" applyBorder="1" applyAlignment="1" applyProtection="1">
      <alignment horizontal="right" vertical="center"/>
      <protection locked="0"/>
    </xf>
    <xf numFmtId="3" fontId="1" fillId="9" borderId="66" xfId="6" applyNumberFormat="1" applyFont="1" applyFill="1" applyBorder="1" applyAlignment="1">
      <alignment horizontal="right" vertical="center"/>
    </xf>
    <xf numFmtId="3" fontId="1" fillId="0" borderId="54" xfId="6" applyNumberFormat="1" applyFont="1" applyFill="1" applyBorder="1" applyAlignment="1">
      <alignment horizontal="center" vertical="center"/>
    </xf>
    <xf numFmtId="3" fontId="1" fillId="9" borderId="70" xfId="6" applyNumberFormat="1" applyFont="1" applyFill="1" applyBorder="1" applyAlignment="1" applyProtection="1">
      <alignment horizontal="right" vertical="center"/>
      <protection locked="0"/>
    </xf>
    <xf numFmtId="3" fontId="1" fillId="9" borderId="61" xfId="6" applyNumberFormat="1" applyFont="1" applyFill="1" applyBorder="1" applyAlignment="1" applyProtection="1">
      <alignment horizontal="right" vertical="center"/>
      <protection locked="0"/>
    </xf>
    <xf numFmtId="3" fontId="1" fillId="9" borderId="62" xfId="6" applyNumberFormat="1" applyFont="1" applyFill="1" applyBorder="1" applyAlignment="1">
      <alignment horizontal="right" vertical="center"/>
    </xf>
    <xf numFmtId="3" fontId="4" fillId="9" borderId="56" xfId="6" applyNumberFormat="1" applyFont="1" applyFill="1" applyBorder="1" applyAlignment="1">
      <alignment horizontal="right" vertical="center"/>
    </xf>
    <xf numFmtId="3" fontId="1" fillId="0" borderId="51" xfId="6" applyNumberFormat="1" applyFont="1" applyFill="1" applyBorder="1" applyAlignment="1">
      <alignment horizontal="center" vertical="center"/>
    </xf>
    <xf numFmtId="3" fontId="1" fillId="9" borderId="40" xfId="6" applyNumberFormat="1" applyFont="1" applyFill="1" applyBorder="1" applyAlignment="1" applyProtection="1">
      <alignment horizontal="right" vertical="center"/>
      <protection locked="0"/>
    </xf>
    <xf numFmtId="3" fontId="1" fillId="9" borderId="68" xfId="6" applyNumberFormat="1" applyFont="1" applyFill="1" applyBorder="1" applyAlignment="1">
      <alignment horizontal="right" vertical="center"/>
    </xf>
    <xf numFmtId="3" fontId="1" fillId="0" borderId="62" xfId="6" applyNumberFormat="1" applyFont="1" applyBorder="1" applyAlignment="1">
      <alignment horizontal="center" vertical="center"/>
    </xf>
    <xf numFmtId="3" fontId="1" fillId="9" borderId="62" xfId="6" applyNumberFormat="1" applyFont="1" applyFill="1" applyBorder="1" applyAlignment="1" applyProtection="1">
      <alignment horizontal="right" vertical="center"/>
      <protection locked="0"/>
    </xf>
    <xf numFmtId="3" fontId="1" fillId="9" borderId="65" xfId="6" applyNumberFormat="1" applyFont="1" applyFill="1" applyBorder="1" applyAlignment="1">
      <alignment horizontal="right" vertical="center"/>
    </xf>
    <xf numFmtId="164" fontId="50" fillId="9" borderId="60" xfId="6" applyNumberFormat="1" applyFont="1" applyFill="1" applyBorder="1" applyAlignment="1">
      <alignment horizontal="right" vertical="center"/>
    </xf>
    <xf numFmtId="3" fontId="1" fillId="9" borderId="68" xfId="6" applyNumberFormat="1" applyFont="1" applyFill="1" applyBorder="1" applyAlignment="1" applyProtection="1">
      <alignment horizontal="right" vertical="center"/>
      <protection locked="0"/>
    </xf>
    <xf numFmtId="164" fontId="50" fillId="9" borderId="66" xfId="6" applyNumberFormat="1" applyFont="1" applyFill="1" applyBorder="1" applyAlignment="1">
      <alignment horizontal="right" vertical="center"/>
    </xf>
    <xf numFmtId="3" fontId="1" fillId="9" borderId="54" xfId="6" applyNumberFormat="1" applyFont="1" applyFill="1" applyBorder="1" applyAlignment="1" applyProtection="1">
      <alignment horizontal="right" vertical="center"/>
      <protection locked="0"/>
    </xf>
    <xf numFmtId="164" fontId="50" fillId="9" borderId="62" xfId="6" applyNumberFormat="1" applyFont="1" applyFill="1" applyBorder="1" applyAlignment="1">
      <alignment horizontal="right" vertical="center"/>
    </xf>
    <xf numFmtId="3" fontId="1" fillId="9" borderId="65" xfId="6" applyNumberFormat="1" applyFont="1" applyFill="1" applyBorder="1" applyAlignment="1" applyProtection="1">
      <alignment horizontal="right" vertical="center"/>
      <protection locked="0"/>
    </xf>
    <xf numFmtId="164" fontId="50" fillId="9" borderId="56" xfId="6" applyNumberFormat="1" applyFont="1" applyFill="1" applyBorder="1" applyAlignment="1">
      <alignment horizontal="right" vertical="center"/>
    </xf>
    <xf numFmtId="164" fontId="50" fillId="9" borderId="65" xfId="6" applyNumberFormat="1" applyFont="1" applyFill="1" applyBorder="1" applyAlignment="1">
      <alignment horizontal="right" vertical="center"/>
    </xf>
    <xf numFmtId="3" fontId="1" fillId="0" borderId="57" xfId="6" applyNumberFormat="1" applyFont="1" applyFill="1" applyBorder="1" applyAlignment="1">
      <alignment horizontal="right" vertical="center"/>
    </xf>
    <xf numFmtId="3" fontId="1" fillId="9" borderId="0" xfId="6" applyNumberFormat="1" applyFont="1" applyFill="1" applyBorder="1" applyAlignment="1">
      <alignment horizontal="right" vertical="center"/>
    </xf>
    <xf numFmtId="3" fontId="1" fillId="9" borderId="51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Fill="1" applyAlignment="1">
      <alignment horizontal="right" vertical="center"/>
    </xf>
    <xf numFmtId="3" fontId="1" fillId="9" borderId="57" xfId="6" applyNumberFormat="1" applyFont="1" applyFill="1" applyBorder="1" applyAlignment="1">
      <alignment horizontal="right" vertical="center"/>
    </xf>
    <xf numFmtId="0" fontId="1" fillId="0" borderId="0" xfId="6" applyFont="1" applyFill="1" applyAlignment="1">
      <alignment vertical="center"/>
    </xf>
    <xf numFmtId="3" fontId="50" fillId="10" borderId="48" xfId="6" applyNumberFormat="1" applyFont="1" applyFill="1" applyBorder="1" applyAlignment="1">
      <alignment horizontal="right" vertical="center"/>
    </xf>
    <xf numFmtId="3" fontId="50" fillId="10" borderId="49" xfId="6" applyNumberFormat="1" applyFont="1" applyFill="1" applyBorder="1" applyAlignment="1">
      <alignment horizontal="right" vertical="center"/>
    </xf>
    <xf numFmtId="3" fontId="50" fillId="10" borderId="73" xfId="6" applyNumberFormat="1" applyFont="1" applyFill="1" applyBorder="1" applyAlignment="1">
      <alignment horizontal="right" vertical="center"/>
    </xf>
    <xf numFmtId="0" fontId="47" fillId="0" borderId="0" xfId="6" applyFont="1" applyAlignment="1">
      <alignment horizontal="left" vertical="center" inden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0" fontId="41" fillId="7" borderId="9" xfId="6" applyFont="1" applyFill="1" applyBorder="1" applyAlignment="1">
      <alignment horizontal="left" vertical="center" indent="1"/>
    </xf>
    <xf numFmtId="0" fontId="0" fillId="7" borderId="9" xfId="0" applyFill="1" applyBorder="1" applyAlignment="1">
      <alignment horizontal="left" vertical="center" indent="1"/>
    </xf>
    <xf numFmtId="0" fontId="1" fillId="7" borderId="50" xfId="6" applyFill="1" applyBorder="1" applyAlignment="1">
      <alignment horizontal="left" indent="1"/>
    </xf>
    <xf numFmtId="3" fontId="1" fillId="9" borderId="58" xfId="6" applyNumberFormat="1" applyFont="1" applyFill="1" applyBorder="1" applyAlignment="1" applyProtection="1">
      <alignment horizontal="right"/>
      <protection locked="0"/>
    </xf>
    <xf numFmtId="0" fontId="1" fillId="9" borderId="60" xfId="6" applyFont="1" applyFill="1" applyBorder="1" applyAlignment="1">
      <alignment horizontal="right"/>
    </xf>
    <xf numFmtId="0" fontId="1" fillId="9" borderId="65" xfId="6" applyFont="1" applyFill="1" applyBorder="1" applyAlignment="1">
      <alignment horizontal="right"/>
    </xf>
    <xf numFmtId="0" fontId="1" fillId="9" borderId="66" xfId="6" applyFont="1" applyFill="1" applyBorder="1" applyAlignment="1">
      <alignment horizontal="right"/>
    </xf>
    <xf numFmtId="0" fontId="1" fillId="9" borderId="62" xfId="6" applyFont="1" applyFill="1" applyBorder="1" applyAlignment="1">
      <alignment horizontal="right"/>
    </xf>
    <xf numFmtId="0" fontId="1" fillId="9" borderId="68" xfId="6" applyFont="1" applyFill="1" applyBorder="1" applyAlignment="1">
      <alignment horizontal="right"/>
    </xf>
    <xf numFmtId="3" fontId="37" fillId="9" borderId="60" xfId="6" applyNumberFormat="1" applyFont="1" applyFill="1" applyBorder="1" applyAlignment="1">
      <alignment horizontal="right"/>
    </xf>
    <xf numFmtId="164" fontId="37" fillId="9" borderId="75" xfId="6" applyNumberFormat="1" applyFont="1" applyFill="1" applyBorder="1" applyAlignment="1">
      <alignment horizontal="right"/>
    </xf>
    <xf numFmtId="164" fontId="37" fillId="9" borderId="67" xfId="6" applyNumberFormat="1" applyFont="1" applyFill="1" applyBorder="1" applyAlignment="1">
      <alignment horizontal="right"/>
    </xf>
    <xf numFmtId="3" fontId="37" fillId="9" borderId="62" xfId="6" applyNumberFormat="1" applyFont="1" applyFill="1" applyBorder="1" applyAlignment="1">
      <alignment horizontal="right"/>
    </xf>
    <xf numFmtId="164" fontId="37" fillId="9" borderId="63" xfId="6" applyNumberFormat="1" applyFont="1" applyFill="1" applyBorder="1" applyAlignment="1">
      <alignment horizontal="right"/>
    </xf>
    <xf numFmtId="164" fontId="37" fillId="9" borderId="62" xfId="6" applyNumberFormat="1" applyFont="1" applyFill="1" applyBorder="1" applyAlignment="1">
      <alignment horizontal="right"/>
    </xf>
    <xf numFmtId="164" fontId="37" fillId="9" borderId="76" xfId="6" applyNumberFormat="1" applyFont="1" applyFill="1" applyBorder="1" applyAlignment="1">
      <alignment horizontal="right"/>
    </xf>
    <xf numFmtId="164" fontId="37" fillId="9" borderId="72" xfId="6" applyNumberFormat="1" applyFont="1" applyFill="1" applyBorder="1" applyAlignment="1">
      <alignment horizontal="right"/>
    </xf>
    <xf numFmtId="3" fontId="37" fillId="9" borderId="68" xfId="6" applyNumberFormat="1" applyFont="1" applyFill="1" applyBorder="1" applyAlignment="1">
      <alignment horizontal="right"/>
    </xf>
    <xf numFmtId="0" fontId="1" fillId="9" borderId="57" xfId="6" applyFont="1" applyFill="1" applyBorder="1" applyAlignment="1">
      <alignment horizontal="right"/>
    </xf>
    <xf numFmtId="0" fontId="38" fillId="7" borderId="9" xfId="0" applyFont="1" applyFill="1" applyBorder="1" applyAlignment="1">
      <alignment horizontal="left" vertical="center" indent="1"/>
    </xf>
    <xf numFmtId="0" fontId="1" fillId="7" borderId="19" xfId="6" applyFont="1" applyFill="1" applyBorder="1"/>
    <xf numFmtId="165" fontId="1" fillId="0" borderId="57" xfId="6" applyNumberFormat="1" applyFont="1" applyFill="1" applyBorder="1" applyAlignment="1">
      <alignment horizontal="center"/>
    </xf>
    <xf numFmtId="2" fontId="1" fillId="9" borderId="65" xfId="6" applyNumberFormat="1" applyFont="1" applyFill="1" applyBorder="1" applyAlignment="1">
      <alignment horizontal="right"/>
    </xf>
    <xf numFmtId="3" fontId="37" fillId="9" borderId="54" xfId="6" applyNumberFormat="1" applyFont="1" applyFill="1" applyBorder="1" applyAlignment="1">
      <alignment horizontal="right"/>
    </xf>
    <xf numFmtId="164" fontId="37" fillId="9" borderId="55" xfId="6" applyNumberFormat="1" applyFont="1" applyFill="1" applyBorder="1" applyAlignment="1">
      <alignment horizontal="right"/>
    </xf>
    <xf numFmtId="4" fontId="44" fillId="0" borderId="62" xfId="6" applyNumberFormat="1" applyFont="1" applyFill="1" applyBorder="1" applyAlignment="1">
      <alignment horizontal="right"/>
    </xf>
    <xf numFmtId="3" fontId="44" fillId="9" borderId="47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>
      <alignment horizontal="center"/>
    </xf>
    <xf numFmtId="3" fontId="37" fillId="9" borderId="41" xfId="6" applyNumberFormat="1" applyFont="1" applyFill="1" applyBorder="1" applyAlignment="1">
      <alignment horizontal="right"/>
    </xf>
    <xf numFmtId="3" fontId="37" fillId="9" borderId="51" xfId="6" applyNumberFormat="1" applyFont="1" applyFill="1" applyBorder="1" applyAlignment="1">
      <alignment horizontal="right"/>
    </xf>
    <xf numFmtId="3" fontId="37" fillId="9" borderId="61" xfId="6" applyNumberFormat="1" applyFont="1" applyFill="1" applyBorder="1" applyAlignment="1">
      <alignment horizontal="right"/>
    </xf>
    <xf numFmtId="0" fontId="42" fillId="9" borderId="50" xfId="6" applyFont="1" applyFill="1" applyBorder="1" applyAlignment="1">
      <alignment horizontal="left" indent="1"/>
    </xf>
    <xf numFmtId="0" fontId="42" fillId="9" borderId="53" xfId="6" applyFont="1" applyFill="1" applyBorder="1" applyAlignment="1">
      <alignment horizontal="left" indent="1"/>
    </xf>
    <xf numFmtId="3" fontId="37" fillId="9" borderId="54" xfId="6" applyNumberFormat="1" applyFont="1" applyFill="1" applyBorder="1" applyAlignment="1">
      <alignment horizontal="center"/>
    </xf>
    <xf numFmtId="0" fontId="66" fillId="0" borderId="0" xfId="6" applyFont="1" applyAlignment="1">
      <alignment horizontal="left" indent="1"/>
    </xf>
    <xf numFmtId="0" fontId="48" fillId="7" borderId="4" xfId="0" applyFont="1" applyFill="1" applyBorder="1" applyAlignment="1">
      <alignment horizontal="left" vertical="center" indent="1"/>
    </xf>
    <xf numFmtId="0" fontId="67" fillId="7" borderId="7" xfId="0" applyFont="1" applyFill="1" applyBorder="1" applyAlignment="1">
      <alignment horizontal="left" vertical="center" indent="1"/>
    </xf>
    <xf numFmtId="0" fontId="67" fillId="7" borderId="82" xfId="0" applyFont="1" applyFill="1" applyBorder="1" applyAlignment="1">
      <alignment horizontal="left" vertical="center" indent="1"/>
    </xf>
    <xf numFmtId="14" fontId="1" fillId="0" borderId="0" xfId="6" applyNumberFormat="1" applyFont="1" applyAlignment="1">
      <alignment horizontal="left" indent="1"/>
    </xf>
    <xf numFmtId="4" fontId="37" fillId="0" borderId="52" xfId="6" applyNumberFormat="1" applyFont="1" applyFill="1" applyBorder="1" applyAlignment="1">
      <alignment horizontal="right"/>
    </xf>
    <xf numFmtId="2" fontId="37" fillId="0" borderId="61" xfId="6" applyNumberFormat="1" applyFont="1" applyFill="1" applyBorder="1" applyAlignment="1">
      <alignment horizontal="right"/>
    </xf>
    <xf numFmtId="2" fontId="1" fillId="9" borderId="64" xfId="6" applyNumberFormat="1" applyFont="1" applyFill="1" applyBorder="1" applyAlignment="1" applyProtection="1">
      <alignment horizontal="right"/>
      <protection locked="0"/>
    </xf>
    <xf numFmtId="2" fontId="1" fillId="9" borderId="62" xfId="6" applyNumberFormat="1" applyFont="1" applyFill="1" applyBorder="1" applyAlignment="1" applyProtection="1">
      <alignment horizontal="right"/>
      <protection locked="0"/>
    </xf>
    <xf numFmtId="3" fontId="44" fillId="0" borderId="67" xfId="6" applyNumberFormat="1" applyFont="1" applyFill="1" applyBorder="1" applyAlignment="1">
      <alignment horizontal="right"/>
    </xf>
    <xf numFmtId="3" fontId="44" fillId="0" borderId="59" xfId="6" applyNumberFormat="1" applyFont="1" applyFill="1" applyBorder="1" applyAlignment="1">
      <alignment horizontal="right"/>
    </xf>
    <xf numFmtId="3" fontId="44" fillId="0" borderId="72" xfId="6" applyNumberFormat="1" applyFont="1" applyFill="1" applyBorder="1" applyAlignment="1">
      <alignment horizontal="right"/>
    </xf>
    <xf numFmtId="3" fontId="37" fillId="0" borderId="75" xfId="6" applyNumberFormat="1" applyFont="1" applyFill="1" applyBorder="1" applyAlignment="1">
      <alignment horizontal="right"/>
    </xf>
    <xf numFmtId="3" fontId="50" fillId="9" borderId="60" xfId="6" applyNumberFormat="1" applyFont="1" applyFill="1" applyBorder="1" applyAlignment="1">
      <alignment horizontal="right"/>
    </xf>
    <xf numFmtId="3" fontId="50" fillId="9" borderId="66" xfId="6" applyNumberFormat="1" applyFont="1" applyFill="1" applyBorder="1" applyAlignment="1">
      <alignment horizontal="right"/>
    </xf>
    <xf numFmtId="3" fontId="50" fillId="9" borderId="62" xfId="6" applyNumberFormat="1" applyFont="1" applyFill="1" applyBorder="1" applyAlignment="1">
      <alignment horizontal="right"/>
    </xf>
    <xf numFmtId="3" fontId="44" fillId="0" borderId="76" xfId="6" applyNumberFormat="1" applyFont="1" applyFill="1" applyBorder="1" applyAlignment="1">
      <alignment horizontal="right"/>
    </xf>
    <xf numFmtId="0" fontId="49" fillId="0" borderId="0" xfId="6" applyFont="1" applyFill="1" applyBorder="1" applyAlignment="1">
      <alignment horizontal="left" vertical="center"/>
    </xf>
    <xf numFmtId="0" fontId="48" fillId="7" borderId="9" xfId="6" applyFont="1" applyFill="1" applyBorder="1" applyAlignment="1">
      <alignment horizontal="left" vertical="center" indent="1" shrinkToFit="1"/>
    </xf>
    <xf numFmtId="0" fontId="64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55" fillId="0" borderId="54" xfId="0" applyFont="1" applyBorder="1" applyAlignment="1">
      <alignment horizontal="left" vertical="center" indent="1"/>
    </xf>
    <xf numFmtId="0" fontId="55" fillId="0" borderId="54" xfId="0" applyFont="1" applyBorder="1" applyAlignment="1">
      <alignment horizontal="center" vertical="center"/>
    </xf>
    <xf numFmtId="4" fontId="1" fillId="9" borderId="70" xfId="6" applyNumberFormat="1" applyFont="1" applyFill="1" applyBorder="1" applyAlignment="1" applyProtection="1">
      <alignment horizontal="right" vertical="center"/>
      <protection locked="0"/>
    </xf>
    <xf numFmtId="4" fontId="1" fillId="9" borderId="65" xfId="6" applyNumberFormat="1" applyFont="1" applyFill="1" applyBorder="1" applyAlignment="1" applyProtection="1">
      <alignment horizontal="right" vertical="center"/>
      <protection locked="0"/>
    </xf>
    <xf numFmtId="3" fontId="44" fillId="0" borderId="68" xfId="6" applyNumberFormat="1" applyFont="1" applyFill="1" applyBorder="1" applyAlignment="1">
      <alignment horizontal="center" vertical="center"/>
    </xf>
    <xf numFmtId="3" fontId="37" fillId="0" borderId="73" xfId="6" applyNumberFormat="1" applyFont="1" applyFill="1" applyBorder="1" applyAlignment="1" applyProtection="1">
      <alignment horizontal="right" vertical="center"/>
      <protection locked="0"/>
    </xf>
    <xf numFmtId="3" fontId="4" fillId="9" borderId="60" xfId="6" applyNumberFormat="1" applyFont="1" applyFill="1" applyBorder="1" applyAlignment="1" applyProtection="1">
      <alignment horizontal="right" vertical="center"/>
      <protection locked="0"/>
    </xf>
    <xf numFmtId="3" fontId="37" fillId="9" borderId="60" xfId="6" applyNumberFormat="1" applyFont="1" applyFill="1" applyBorder="1" applyAlignment="1">
      <alignment horizontal="right" vertical="center"/>
    </xf>
    <xf numFmtId="164" fontId="37" fillId="9" borderId="60" xfId="6" applyNumberFormat="1" applyFont="1" applyFill="1" applyBorder="1" applyAlignment="1">
      <alignment horizontal="right" vertical="center"/>
    </xf>
    <xf numFmtId="3" fontId="44" fillId="9" borderId="75" xfId="6" applyNumberFormat="1" applyFont="1" applyFill="1" applyBorder="1" applyAlignment="1">
      <alignment horizontal="right" vertical="center"/>
    </xf>
    <xf numFmtId="3" fontId="44" fillId="0" borderId="66" xfId="6" applyNumberFormat="1" applyFont="1" applyFill="1" applyBorder="1" applyAlignment="1">
      <alignment horizontal="center" vertical="center"/>
    </xf>
    <xf numFmtId="3" fontId="37" fillId="0" borderId="69" xfId="6" applyNumberFormat="1" applyFont="1" applyFill="1" applyBorder="1" applyAlignment="1" applyProtection="1">
      <alignment horizontal="right" vertical="center"/>
      <protection locked="0"/>
    </xf>
    <xf numFmtId="3" fontId="4" fillId="9" borderId="66" xfId="6" applyNumberFormat="1" applyFont="1" applyFill="1" applyBorder="1" applyAlignment="1" applyProtection="1">
      <alignment horizontal="right" vertical="center"/>
      <protection locked="0"/>
    </xf>
    <xf numFmtId="3" fontId="4" fillId="9" borderId="68" xfId="6" applyNumberFormat="1" applyFont="1" applyFill="1" applyBorder="1" applyAlignment="1" applyProtection="1">
      <alignment horizontal="right" vertical="center"/>
      <protection locked="0"/>
    </xf>
    <xf numFmtId="3" fontId="37" fillId="9" borderId="66" xfId="6" applyNumberFormat="1" applyFont="1" applyFill="1" applyBorder="1" applyAlignment="1">
      <alignment horizontal="right" vertical="center"/>
    </xf>
    <xf numFmtId="164" fontId="37" fillId="9" borderId="66" xfId="6" applyNumberFormat="1" applyFont="1" applyFill="1" applyBorder="1" applyAlignment="1">
      <alignment horizontal="right" vertical="center"/>
    </xf>
    <xf numFmtId="3" fontId="44" fillId="0" borderId="62" xfId="6" applyNumberFormat="1" applyFont="1" applyFill="1" applyBorder="1" applyAlignment="1">
      <alignment horizontal="center" vertical="center"/>
    </xf>
    <xf numFmtId="3" fontId="37" fillId="0" borderId="61" xfId="6" applyNumberFormat="1" applyFont="1" applyFill="1" applyBorder="1" applyAlignment="1" applyProtection="1">
      <alignment horizontal="right" vertical="center"/>
      <protection locked="0"/>
    </xf>
    <xf numFmtId="3" fontId="37" fillId="0" borderId="53" xfId="6" applyNumberFormat="1" applyFont="1" applyFill="1" applyBorder="1" applyAlignment="1" applyProtection="1">
      <alignment horizontal="right" vertical="center"/>
      <protection locked="0"/>
    </xf>
    <xf numFmtId="3" fontId="4" fillId="9" borderId="62" xfId="6" applyNumberFormat="1" applyFont="1" applyFill="1" applyBorder="1" applyAlignment="1" applyProtection="1">
      <alignment horizontal="right" vertical="center"/>
      <protection locked="0"/>
    </xf>
    <xf numFmtId="3" fontId="4" fillId="9" borderId="54" xfId="6" applyNumberFormat="1" applyFont="1" applyFill="1" applyBorder="1" applyAlignment="1" applyProtection="1">
      <alignment horizontal="right" vertical="center"/>
      <protection locked="0"/>
    </xf>
    <xf numFmtId="3" fontId="37" fillId="9" borderId="62" xfId="6" applyNumberFormat="1" applyFont="1" applyFill="1" applyBorder="1" applyAlignment="1">
      <alignment horizontal="right" vertical="center"/>
    </xf>
    <xf numFmtId="164" fontId="37" fillId="9" borderId="62" xfId="6" applyNumberFormat="1" applyFont="1" applyFill="1" applyBorder="1" applyAlignment="1">
      <alignment horizontal="right" vertical="center"/>
    </xf>
    <xf numFmtId="3" fontId="44" fillId="9" borderId="63" xfId="6" applyNumberFormat="1" applyFont="1" applyFill="1" applyBorder="1" applyAlignment="1">
      <alignment horizontal="right" vertical="center"/>
    </xf>
    <xf numFmtId="3" fontId="44" fillId="0" borderId="40" xfId="6" applyNumberFormat="1" applyFont="1" applyFill="1" applyBorder="1" applyAlignment="1" applyProtection="1">
      <alignment horizontal="right" vertical="center"/>
      <protection locked="0"/>
    </xf>
    <xf numFmtId="3" fontId="44" fillId="9" borderId="76" xfId="6" applyNumberFormat="1" applyFont="1" applyFill="1" applyBorder="1" applyAlignment="1">
      <alignment horizontal="right" vertical="center"/>
    </xf>
    <xf numFmtId="3" fontId="44" fillId="0" borderId="69" xfId="6" applyNumberFormat="1" applyFont="1" applyFill="1" applyBorder="1" applyAlignment="1" applyProtection="1">
      <alignment horizontal="right" vertical="center"/>
      <protection locked="0"/>
    </xf>
    <xf numFmtId="3" fontId="44" fillId="0" borderId="65" xfId="6" applyNumberFormat="1" applyFont="1" applyFill="1" applyBorder="1" applyAlignment="1">
      <alignment horizontal="center" vertical="center"/>
    </xf>
    <xf numFmtId="3" fontId="44" fillId="0" borderId="70" xfId="6" applyNumberFormat="1" applyFont="1" applyFill="1" applyBorder="1" applyAlignment="1" applyProtection="1">
      <alignment horizontal="right" vertical="center"/>
      <protection locked="0"/>
    </xf>
    <xf numFmtId="3" fontId="44" fillId="0" borderId="41" xfId="6" applyNumberFormat="1" applyFont="1" applyFill="1" applyBorder="1" applyAlignment="1" applyProtection="1">
      <alignment horizontal="right" vertical="center"/>
      <protection locked="0"/>
    </xf>
    <xf numFmtId="0" fontId="42" fillId="10" borderId="47" xfId="6" applyFont="1" applyFill="1" applyBorder="1" applyAlignment="1">
      <alignment horizontal="left" vertical="center" indent="1"/>
    </xf>
    <xf numFmtId="3" fontId="37" fillId="10" borderId="56" xfId="6" applyNumberFormat="1" applyFont="1" applyFill="1" applyBorder="1" applyAlignment="1">
      <alignment horizontal="center" vertical="center"/>
    </xf>
    <xf numFmtId="3" fontId="37" fillId="10" borderId="56" xfId="6" applyNumberFormat="1" applyFont="1" applyFill="1" applyBorder="1" applyAlignment="1">
      <alignment horizontal="right" vertical="center"/>
    </xf>
    <xf numFmtId="3" fontId="37" fillId="9" borderId="47" xfId="6" applyNumberFormat="1" applyFont="1" applyFill="1" applyBorder="1" applyAlignment="1" applyProtection="1">
      <alignment horizontal="right" vertical="center"/>
    </xf>
    <xf numFmtId="3" fontId="37" fillId="10" borderId="47" xfId="6" applyNumberFormat="1" applyFont="1" applyFill="1" applyBorder="1" applyAlignment="1" applyProtection="1">
      <alignment horizontal="right" vertical="center"/>
    </xf>
    <xf numFmtId="3" fontId="37" fillId="9" borderId="56" xfId="6" applyNumberFormat="1" applyFont="1" applyFill="1" applyBorder="1" applyAlignment="1" applyProtection="1">
      <alignment horizontal="right" vertical="center"/>
    </xf>
    <xf numFmtId="164" fontId="37" fillId="9" borderId="56" xfId="6" applyNumberFormat="1" applyFont="1" applyFill="1" applyBorder="1" applyAlignment="1">
      <alignment horizontal="right" vertical="center"/>
    </xf>
    <xf numFmtId="3" fontId="44" fillId="0" borderId="73" xfId="6" applyNumberFormat="1" applyFont="1" applyFill="1" applyBorder="1" applyAlignment="1" applyProtection="1">
      <alignment horizontal="right" vertical="center"/>
      <protection locked="0"/>
    </xf>
    <xf numFmtId="164" fontId="37" fillId="9" borderId="65" xfId="6" applyNumberFormat="1" applyFont="1" applyFill="1" applyBorder="1" applyAlignment="1">
      <alignment horizontal="right" vertical="center"/>
    </xf>
    <xf numFmtId="3" fontId="37" fillId="9" borderId="28" xfId="6" applyNumberFormat="1" applyFont="1" applyFill="1" applyBorder="1" applyAlignment="1">
      <alignment horizontal="right" vertical="center"/>
    </xf>
    <xf numFmtId="3" fontId="37" fillId="9" borderId="77" xfId="6" applyNumberFormat="1" applyFont="1" applyFill="1" applyBorder="1" applyAlignment="1">
      <alignment horizontal="right" vertical="center"/>
    </xf>
    <xf numFmtId="3" fontId="37" fillId="0" borderId="57" xfId="6" applyNumberFormat="1" applyFont="1" applyFill="1" applyBorder="1" applyAlignment="1">
      <alignment horizontal="center" vertical="center"/>
    </xf>
    <xf numFmtId="3" fontId="37" fillId="0" borderId="49" xfId="6" applyNumberFormat="1" applyFont="1" applyFill="1" applyBorder="1" applyAlignment="1">
      <alignment horizontal="right" vertical="center"/>
    </xf>
    <xf numFmtId="3" fontId="37" fillId="9" borderId="53" xfId="6" applyNumberFormat="1" applyFont="1" applyFill="1" applyBorder="1" applyAlignment="1" applyProtection="1">
      <alignment horizontal="right" vertical="center"/>
      <protection locked="0"/>
    </xf>
    <xf numFmtId="3" fontId="1" fillId="0" borderId="57" xfId="6" applyNumberFormat="1" applyFont="1" applyBorder="1" applyAlignment="1">
      <alignment horizontal="right" vertical="center"/>
    </xf>
    <xf numFmtId="3" fontId="37" fillId="9" borderId="73" xfId="6" applyNumberFormat="1" applyFont="1" applyFill="1" applyBorder="1" applyAlignment="1">
      <alignment horizontal="right" vertical="center"/>
    </xf>
    <xf numFmtId="0" fontId="42" fillId="10" borderId="50" xfId="6" applyFont="1" applyFill="1" applyBorder="1" applyAlignment="1">
      <alignment horizontal="left" vertical="center" indent="1"/>
    </xf>
    <xf numFmtId="3" fontId="37" fillId="9" borderId="48" xfId="6" applyNumberFormat="1" applyFont="1" applyFill="1" applyBorder="1" applyAlignment="1">
      <alignment horizontal="right" vertical="center"/>
    </xf>
    <xf numFmtId="0" fontId="42" fillId="10" borderId="53" xfId="6" applyFont="1" applyFill="1" applyBorder="1" applyAlignment="1">
      <alignment horizontal="left" vertical="center" indent="1"/>
    </xf>
    <xf numFmtId="3" fontId="37" fillId="10" borderId="54" xfId="6" applyNumberFormat="1" applyFont="1" applyFill="1" applyBorder="1" applyAlignment="1">
      <alignment horizontal="center" vertical="center"/>
    </xf>
    <xf numFmtId="0" fontId="65" fillId="0" borderId="9" xfId="0" applyFont="1" applyBorder="1" applyAlignment="1">
      <alignment horizontal="left" vertical="center" indent="1"/>
    </xf>
    <xf numFmtId="0" fontId="44" fillId="0" borderId="54" xfId="0" applyFont="1" applyBorder="1" applyAlignment="1">
      <alignment horizontal="left" vertical="center" indent="1"/>
    </xf>
    <xf numFmtId="0" fontId="44" fillId="0" borderId="54" xfId="0" applyFont="1" applyBorder="1" applyAlignment="1">
      <alignment horizontal="center" vertical="center"/>
    </xf>
    <xf numFmtId="1" fontId="44" fillId="0" borderId="52" xfId="6" applyNumberFormat="1" applyFont="1" applyFill="1" applyBorder="1" applyAlignment="1">
      <alignment horizontal="right" vertical="center"/>
    </xf>
    <xf numFmtId="1" fontId="44" fillId="0" borderId="40" xfId="6" applyNumberFormat="1" applyFont="1" applyFill="1" applyBorder="1" applyAlignment="1">
      <alignment horizontal="right"/>
    </xf>
    <xf numFmtId="1" fontId="44" fillId="0" borderId="60" xfId="6" applyNumberFormat="1" applyFont="1" applyFill="1" applyBorder="1" applyAlignment="1">
      <alignment horizontal="right" vertical="center"/>
    </xf>
    <xf numFmtId="1" fontId="44" fillId="9" borderId="73" xfId="6" applyNumberFormat="1" applyFont="1" applyFill="1" applyBorder="1" applyAlignment="1" applyProtection="1">
      <alignment horizontal="right" vertical="center"/>
      <protection locked="0"/>
    </xf>
    <xf numFmtId="1" fontId="44" fillId="9" borderId="60" xfId="6" applyNumberFormat="1" applyFont="1" applyFill="1" applyBorder="1" applyAlignment="1" applyProtection="1">
      <alignment horizontal="right" vertical="center"/>
      <protection locked="0"/>
    </xf>
    <xf numFmtId="1" fontId="44" fillId="9" borderId="75" xfId="6" applyNumberFormat="1" applyFont="1" applyFill="1" applyBorder="1" applyAlignment="1" applyProtection="1">
      <alignment horizontal="right" vertical="center"/>
      <protection locked="0"/>
    </xf>
    <xf numFmtId="2" fontId="44" fillId="0" borderId="63" xfId="6" applyNumberFormat="1" applyFont="1" applyFill="1" applyBorder="1" applyAlignment="1">
      <alignment horizontal="right" vertical="center"/>
    </xf>
    <xf numFmtId="2" fontId="44" fillId="0" borderId="61" xfId="6" applyNumberFormat="1" applyFont="1" applyFill="1" applyBorder="1" applyAlignment="1">
      <alignment horizontal="right"/>
    </xf>
    <xf numFmtId="2" fontId="44" fillId="0" borderId="62" xfId="6" applyNumberFormat="1" applyFont="1" applyFill="1" applyBorder="1" applyAlignment="1">
      <alignment horizontal="right" vertical="center"/>
    </xf>
    <xf numFmtId="2" fontId="44" fillId="0" borderId="61" xfId="6" applyNumberFormat="1" applyFont="1" applyFill="1" applyBorder="1" applyAlignment="1">
      <alignment horizontal="right" vertical="center"/>
    </xf>
    <xf numFmtId="2" fontId="44" fillId="9" borderId="61" xfId="6" applyNumberFormat="1" applyFont="1" applyFill="1" applyBorder="1" applyAlignment="1" applyProtection="1">
      <alignment horizontal="right" vertical="center"/>
      <protection locked="0"/>
    </xf>
    <xf numFmtId="2" fontId="44" fillId="9" borderId="62" xfId="6" applyNumberFormat="1" applyFont="1" applyFill="1" applyBorder="1" applyAlignment="1" applyProtection="1">
      <alignment horizontal="right" vertical="center"/>
      <protection locked="0"/>
    </xf>
    <xf numFmtId="2" fontId="44" fillId="9" borderId="72" xfId="6" applyNumberFormat="1" applyFont="1" applyFill="1" applyBorder="1" applyAlignment="1" applyProtection="1">
      <alignment horizontal="right" vertical="center"/>
      <protection locked="0"/>
    </xf>
    <xf numFmtId="3" fontId="44" fillId="0" borderId="60" xfId="6" applyNumberFormat="1" applyFont="1" applyFill="1" applyBorder="1" applyAlignment="1">
      <alignment horizontal="center" vertical="center"/>
    </xf>
    <xf numFmtId="3" fontId="37" fillId="9" borderId="68" xfId="6" applyNumberFormat="1" applyFont="1" applyFill="1" applyBorder="1" applyAlignment="1">
      <alignment horizontal="right" vertical="center"/>
    </xf>
    <xf numFmtId="164" fontId="37" fillId="9" borderId="68" xfId="6" applyNumberFormat="1" applyFont="1" applyFill="1" applyBorder="1" applyAlignment="1">
      <alignment horizontal="right" vertical="center"/>
    </xf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18" sqref="M18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39"/>
      <c r="B1" s="139"/>
      <c r="C1" s="139"/>
      <c r="D1" s="139"/>
      <c r="E1" s="139"/>
      <c r="F1" s="139"/>
      <c r="G1" s="139"/>
    </row>
    <row r="2" spans="1:7" ht="16.5" customHeight="1" x14ac:dyDescent="0.35">
      <c r="A2" s="140"/>
      <c r="B2" s="141"/>
      <c r="C2" s="139"/>
      <c r="D2" s="139"/>
      <c r="E2" s="139"/>
      <c r="F2" s="139"/>
      <c r="G2" s="139"/>
    </row>
    <row r="3" spans="1:7" ht="15" x14ac:dyDescent="0.35">
      <c r="A3" s="140"/>
      <c r="B3" s="140" t="s">
        <v>359</v>
      </c>
      <c r="C3" s="139"/>
      <c r="D3" s="139"/>
      <c r="E3" s="139"/>
      <c r="F3" s="139"/>
      <c r="G3" s="139"/>
    </row>
    <row r="4" spans="1:7" ht="15" x14ac:dyDescent="0.35">
      <c r="A4" s="140"/>
      <c r="B4" s="177"/>
      <c r="C4" s="139"/>
      <c r="D4" s="139"/>
      <c r="E4" s="139"/>
      <c r="F4" s="139"/>
      <c r="G4" s="139"/>
    </row>
    <row r="5" spans="1:7" ht="21.75" customHeight="1" x14ac:dyDescent="0.45">
      <c r="A5" s="272" t="s">
        <v>609</v>
      </c>
      <c r="B5" s="273"/>
      <c r="C5" s="274"/>
      <c r="D5" s="274"/>
      <c r="E5" s="274"/>
      <c r="F5" s="139"/>
      <c r="G5" s="139"/>
    </row>
    <row r="6" spans="1:7" ht="15.45" x14ac:dyDescent="0.4">
      <c r="A6" s="142"/>
      <c r="B6" s="143"/>
      <c r="C6" s="143"/>
      <c r="D6" s="143"/>
      <c r="E6" s="143"/>
    </row>
    <row r="7" spans="1:7" ht="15" customHeight="1" thickBot="1" x14ac:dyDescent="0.35">
      <c r="A7" s="144"/>
      <c r="C7" s="145"/>
      <c r="D7" s="145"/>
      <c r="E7" s="145" t="s">
        <v>360</v>
      </c>
    </row>
    <row r="8" spans="1:7" ht="14.15" x14ac:dyDescent="0.3">
      <c r="B8" s="275" t="s">
        <v>361</v>
      </c>
      <c r="C8" s="146" t="s">
        <v>362</v>
      </c>
      <c r="D8" s="146" t="s">
        <v>363</v>
      </c>
      <c r="E8" s="146" t="s">
        <v>0</v>
      </c>
      <c r="F8" s="147" t="s">
        <v>364</v>
      </c>
      <c r="G8" s="148"/>
    </row>
    <row r="9" spans="1:7" ht="14.6" thickBot="1" x14ac:dyDescent="0.35">
      <c r="B9" s="276"/>
      <c r="C9" s="149" t="s">
        <v>365</v>
      </c>
      <c r="D9" s="149" t="s">
        <v>365</v>
      </c>
      <c r="E9" s="149" t="s">
        <v>365</v>
      </c>
      <c r="F9" s="150" t="s">
        <v>366</v>
      </c>
      <c r="G9" s="148"/>
    </row>
    <row r="10" spans="1:7" s="175" customFormat="1" ht="16.100000000000001" customHeight="1" thickTop="1" x14ac:dyDescent="0.35">
      <c r="B10" s="153" t="s">
        <v>367</v>
      </c>
      <c r="C10" s="154">
        <v>426317</v>
      </c>
      <c r="D10" s="154">
        <v>426317</v>
      </c>
      <c r="E10" s="154">
        <v>112128</v>
      </c>
      <c r="F10" s="155">
        <f>(E10/D10)*100</f>
        <v>26.301554946202003</v>
      </c>
      <c r="G10" s="176"/>
    </row>
    <row r="11" spans="1:7" s="175" customFormat="1" ht="16.100000000000001" customHeight="1" x14ac:dyDescent="0.35">
      <c r="B11" s="156" t="s">
        <v>368</v>
      </c>
      <c r="C11" s="157">
        <v>63479</v>
      </c>
      <c r="D11" s="157">
        <v>63494.7</v>
      </c>
      <c r="E11" s="157">
        <v>23703.599999999999</v>
      </c>
      <c r="F11" s="155">
        <f t="shared" ref="F11:F14" si="0">(E11/D11)*100</f>
        <v>37.331619804487623</v>
      </c>
      <c r="G11" s="176"/>
    </row>
    <row r="12" spans="1:7" s="175" customFormat="1" ht="16.100000000000001" customHeight="1" x14ac:dyDescent="0.35">
      <c r="B12" s="156" t="s">
        <v>369</v>
      </c>
      <c r="C12" s="157">
        <v>25160</v>
      </c>
      <c r="D12" s="157">
        <v>25160</v>
      </c>
      <c r="E12" s="157">
        <v>5544.2</v>
      </c>
      <c r="F12" s="155">
        <f t="shared" si="0"/>
        <v>22.035771065182828</v>
      </c>
      <c r="G12" s="176"/>
    </row>
    <row r="13" spans="1:7" s="175" customFormat="1" ht="16.100000000000001" customHeight="1" x14ac:dyDescent="0.35">
      <c r="B13" s="158" t="s">
        <v>370</v>
      </c>
      <c r="C13" s="157">
        <v>68437</v>
      </c>
      <c r="D13" s="157">
        <v>86628.3</v>
      </c>
      <c r="E13" s="157">
        <v>37288.6</v>
      </c>
      <c r="F13" s="155">
        <f t="shared" si="0"/>
        <v>43.044363100741897</v>
      </c>
      <c r="G13" s="176"/>
    </row>
    <row r="14" spans="1:7" s="175" customFormat="1" ht="16.100000000000001" customHeight="1" thickBot="1" x14ac:dyDescent="0.4">
      <c r="B14" s="159" t="s">
        <v>371</v>
      </c>
      <c r="C14" s="160">
        <f>SUM(C10:C13)</f>
        <v>583393</v>
      </c>
      <c r="D14" s="160">
        <f>SUM(D10:D13)</f>
        <v>601600</v>
      </c>
      <c r="E14" s="160">
        <f>SUM(E10:E13)</f>
        <v>178664.40000000002</v>
      </c>
      <c r="F14" s="155">
        <f t="shared" si="0"/>
        <v>29.698204787234044</v>
      </c>
      <c r="G14" s="176"/>
    </row>
    <row r="15" spans="1:7" s="175" customFormat="1" ht="16.100000000000001" customHeight="1" thickTop="1" x14ac:dyDescent="0.35">
      <c r="B15" s="161"/>
      <c r="C15" s="162"/>
      <c r="D15" s="162"/>
      <c r="E15" s="162"/>
      <c r="F15" s="163"/>
      <c r="G15" s="176"/>
    </row>
    <row r="16" spans="1:7" s="175" customFormat="1" ht="16.100000000000001" customHeight="1" x14ac:dyDescent="0.35">
      <c r="A16" s="176"/>
      <c r="B16" s="156" t="s">
        <v>372</v>
      </c>
      <c r="C16" s="157">
        <v>554530</v>
      </c>
      <c r="D16" s="157">
        <v>573200.1</v>
      </c>
      <c r="E16" s="157">
        <v>154341.70000000001</v>
      </c>
      <c r="F16" s="164">
        <f>(E16/D16)*100</f>
        <v>26.926321192197982</v>
      </c>
      <c r="G16" s="176"/>
    </row>
    <row r="17" spans="1:7" s="175" customFormat="1" ht="16.100000000000001" customHeight="1" x14ac:dyDescent="0.35">
      <c r="A17" s="176"/>
      <c r="B17" s="158" t="s">
        <v>373</v>
      </c>
      <c r="C17" s="157">
        <v>146497</v>
      </c>
      <c r="D17" s="157">
        <v>164387.5</v>
      </c>
      <c r="E17" s="157">
        <v>5787.3</v>
      </c>
      <c r="F17" s="164">
        <f t="shared" ref="F17:F18" si="1">(E17/D17)*100</f>
        <v>3.520523154132766</v>
      </c>
      <c r="G17" s="176"/>
    </row>
    <row r="18" spans="1:7" s="175" customFormat="1" ht="16.100000000000001" customHeight="1" thickBot="1" x14ac:dyDescent="0.4">
      <c r="A18" s="176"/>
      <c r="B18" s="159" t="s">
        <v>374</v>
      </c>
      <c r="C18" s="160">
        <f>SUM(C16:C17)</f>
        <v>701027</v>
      </c>
      <c r="D18" s="160">
        <f>SUM(D16:D17)</f>
        <v>737587.6</v>
      </c>
      <c r="E18" s="160">
        <f>SUM(E16:E17)</f>
        <v>160129</v>
      </c>
      <c r="F18" s="164">
        <f t="shared" si="1"/>
        <v>21.70982809363932</v>
      </c>
      <c r="G18" s="176"/>
    </row>
    <row r="19" spans="1:7" s="175" customFormat="1" ht="11.25" customHeight="1" thickTop="1" x14ac:dyDescent="0.35">
      <c r="B19" s="165"/>
      <c r="C19" s="166"/>
      <c r="D19" s="166"/>
      <c r="E19" s="166"/>
      <c r="F19" s="163"/>
      <c r="G19" s="176"/>
    </row>
    <row r="20" spans="1:7" s="175" customFormat="1" ht="16.100000000000001" customHeight="1" x14ac:dyDescent="0.35">
      <c r="B20" s="167" t="s">
        <v>375</v>
      </c>
      <c r="C20" s="168"/>
      <c r="D20" s="168"/>
      <c r="E20" s="168"/>
      <c r="F20" s="169"/>
      <c r="G20" s="176"/>
    </row>
    <row r="21" spans="1:7" s="175" customFormat="1" ht="16.100000000000001" customHeight="1" x14ac:dyDescent="0.35">
      <c r="B21" s="167" t="s">
        <v>376</v>
      </c>
      <c r="C21" s="170">
        <v>0</v>
      </c>
      <c r="D21" s="170">
        <v>0</v>
      </c>
      <c r="E21" s="170">
        <v>18535.400000000001</v>
      </c>
      <c r="F21" s="171"/>
    </row>
    <row r="22" spans="1:7" s="175" customFormat="1" ht="16.100000000000001" customHeight="1" thickBot="1" x14ac:dyDescent="0.4">
      <c r="B22" s="172" t="s">
        <v>377</v>
      </c>
      <c r="C22" s="173">
        <v>117634</v>
      </c>
      <c r="D22" s="173">
        <v>135987.6</v>
      </c>
      <c r="E22" s="173">
        <v>0</v>
      </c>
      <c r="F22" s="174"/>
    </row>
    <row r="25" spans="1:7" x14ac:dyDescent="0.3">
      <c r="B25" s="151" t="s">
        <v>378</v>
      </c>
    </row>
    <row r="26" spans="1:7" x14ac:dyDescent="0.3">
      <c r="B26" s="151" t="s">
        <v>379</v>
      </c>
      <c r="C26" s="151"/>
      <c r="D26" s="151"/>
      <c r="E26" s="151"/>
    </row>
    <row r="27" spans="1:7" ht="15" x14ac:dyDescent="0.35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679" customWidth="1"/>
    <col min="2" max="2" width="7.3046875" style="1000" customWidth="1"/>
    <col min="3" max="4" width="11.53515625" style="833" customWidth="1"/>
    <col min="5" max="5" width="11.53515625" style="1001" customWidth="1"/>
    <col min="6" max="6" width="11.3828125" style="1001" customWidth="1"/>
    <col min="7" max="7" width="9.84375" style="1001" customWidth="1"/>
    <col min="8" max="8" width="9.15234375" style="1001" customWidth="1"/>
    <col min="9" max="9" width="9.3046875" style="1001" customWidth="1"/>
    <col min="10" max="10" width="9.15234375" style="1001" customWidth="1"/>
    <col min="11" max="11" width="12" style="833" customWidth="1"/>
    <col min="12" max="12" width="8.69140625" style="833"/>
    <col min="13" max="13" width="11.84375" style="833" customWidth="1"/>
    <col min="14" max="14" width="12.53515625" style="833" customWidth="1"/>
    <col min="15" max="15" width="11.84375" style="833" customWidth="1"/>
    <col min="16" max="16" width="12" style="833" customWidth="1"/>
    <col min="17" max="1024" width="8.69140625" style="833"/>
  </cols>
  <sheetData>
    <row r="1" spans="1:16" ht="24" customHeight="1" x14ac:dyDescent="0.3">
      <c r="A1" s="831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2"/>
    </row>
    <row r="2" spans="1:16" x14ac:dyDescent="0.3">
      <c r="B2" s="679"/>
      <c r="C2" s="679"/>
      <c r="D2" s="679"/>
      <c r="E2" s="680"/>
      <c r="F2" s="680"/>
      <c r="G2" s="680"/>
      <c r="H2" s="680"/>
      <c r="I2" s="680"/>
      <c r="J2" s="680"/>
      <c r="K2" s="679"/>
      <c r="L2" s="679"/>
      <c r="M2" s="679"/>
      <c r="N2" s="679"/>
      <c r="O2" s="834"/>
    </row>
    <row r="3" spans="1:16" ht="17.600000000000001" x14ac:dyDescent="0.3">
      <c r="A3" s="835" t="s">
        <v>659</v>
      </c>
      <c r="B3" s="679"/>
      <c r="C3" s="679"/>
      <c r="D3" s="679"/>
      <c r="E3" s="680"/>
      <c r="F3" s="683"/>
      <c r="G3" s="683"/>
      <c r="H3" s="680"/>
      <c r="I3" s="680"/>
      <c r="J3" s="680"/>
      <c r="K3" s="679"/>
      <c r="L3" s="679"/>
      <c r="M3" s="679"/>
      <c r="N3" s="679"/>
      <c r="O3" s="679"/>
    </row>
    <row r="4" spans="1:16" ht="21.75" customHeight="1" x14ac:dyDescent="0.3">
      <c r="A4" s="836"/>
      <c r="B4" s="679"/>
      <c r="C4" s="679"/>
      <c r="D4" s="679"/>
      <c r="E4" s="680"/>
      <c r="F4" s="683"/>
      <c r="G4" s="683"/>
      <c r="H4" s="680"/>
      <c r="I4" s="680"/>
      <c r="J4" s="680"/>
      <c r="K4" s="679"/>
      <c r="L4" s="679"/>
      <c r="M4" s="679"/>
      <c r="N4" s="679"/>
      <c r="O4" s="679"/>
    </row>
    <row r="5" spans="1:16" x14ac:dyDescent="0.3">
      <c r="A5" s="685"/>
      <c r="B5" s="679"/>
      <c r="C5" s="679"/>
      <c r="D5" s="679"/>
      <c r="E5" s="680"/>
      <c r="F5" s="683"/>
      <c r="G5" s="683"/>
      <c r="H5" s="680"/>
      <c r="I5" s="680"/>
      <c r="J5" s="680"/>
      <c r="K5" s="679"/>
      <c r="L5" s="679"/>
      <c r="M5" s="679"/>
      <c r="N5" s="679"/>
      <c r="O5" s="679"/>
    </row>
    <row r="6" spans="1:16" ht="6" customHeight="1" x14ac:dyDescent="0.3">
      <c r="B6" s="686"/>
      <c r="C6" s="686"/>
      <c r="D6" s="679"/>
      <c r="E6" s="680"/>
      <c r="F6" s="683"/>
      <c r="G6" s="683"/>
      <c r="H6" s="680"/>
      <c r="I6" s="680"/>
      <c r="J6" s="680"/>
      <c r="K6" s="679"/>
      <c r="L6" s="679"/>
      <c r="M6" s="679"/>
      <c r="N6" s="679"/>
      <c r="O6" s="679"/>
    </row>
    <row r="7" spans="1:16" ht="24.75" customHeight="1" x14ac:dyDescent="0.3">
      <c r="A7" s="836" t="s">
        <v>660</v>
      </c>
      <c r="B7" s="837"/>
      <c r="C7" s="838" t="s">
        <v>748</v>
      </c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</row>
    <row r="8" spans="1:16" ht="23.25" customHeight="1" thickBot="1" x14ac:dyDescent="0.35">
      <c r="A8" s="685" t="s">
        <v>662</v>
      </c>
      <c r="B8" s="679"/>
      <c r="C8" s="679"/>
      <c r="D8" s="679"/>
      <c r="E8" s="680"/>
      <c r="F8" s="683"/>
      <c r="G8" s="683"/>
      <c r="H8" s="680"/>
      <c r="I8" s="680"/>
      <c r="J8" s="680"/>
      <c r="K8" s="679"/>
      <c r="L8" s="679"/>
      <c r="M8" s="679"/>
      <c r="N8" s="679"/>
      <c r="O8" s="679"/>
    </row>
    <row r="9" spans="1:16" ht="12.9" thickBot="1" x14ac:dyDescent="0.35">
      <c r="A9" s="839" t="s">
        <v>670</v>
      </c>
      <c r="B9" s="840" t="s">
        <v>744</v>
      </c>
      <c r="C9" s="841" t="s">
        <v>0</v>
      </c>
      <c r="D9" s="842" t="s">
        <v>663</v>
      </c>
      <c r="E9" s="843" t="s">
        <v>664</v>
      </c>
      <c r="F9" s="844" t="s">
        <v>665</v>
      </c>
      <c r="G9" s="844"/>
      <c r="H9" s="844"/>
      <c r="I9" s="844"/>
      <c r="J9" s="842" t="s">
        <v>666</v>
      </c>
      <c r="K9" s="843" t="s">
        <v>667</v>
      </c>
      <c r="M9" s="845" t="s">
        <v>668</v>
      </c>
      <c r="N9" s="845" t="s">
        <v>669</v>
      </c>
      <c r="O9" s="845" t="s">
        <v>668</v>
      </c>
    </row>
    <row r="10" spans="1:16" ht="12.9" thickBot="1" x14ac:dyDescent="0.35">
      <c r="A10" s="839"/>
      <c r="B10" s="840"/>
      <c r="C10" s="846" t="s">
        <v>672</v>
      </c>
      <c r="D10" s="847">
        <v>2022</v>
      </c>
      <c r="E10" s="848">
        <v>2022</v>
      </c>
      <c r="F10" s="849" t="s">
        <v>673</v>
      </c>
      <c r="G10" s="850" t="s">
        <v>674</v>
      </c>
      <c r="H10" s="850" t="s">
        <v>675</v>
      </c>
      <c r="I10" s="851" t="s">
        <v>676</v>
      </c>
      <c r="J10" s="847" t="s">
        <v>677</v>
      </c>
      <c r="K10" s="848" t="s">
        <v>678</v>
      </c>
      <c r="M10" s="852" t="s">
        <v>679</v>
      </c>
      <c r="N10" s="853" t="s">
        <v>680</v>
      </c>
      <c r="O10" s="853" t="s">
        <v>681</v>
      </c>
    </row>
    <row r="11" spans="1:16" x14ac:dyDescent="0.3">
      <c r="A11" s="854" t="s">
        <v>749</v>
      </c>
      <c r="B11" s="855"/>
      <c r="C11" s="856">
        <v>17</v>
      </c>
      <c r="D11" s="857">
        <v>19</v>
      </c>
      <c r="E11" s="858">
        <v>19</v>
      </c>
      <c r="F11" s="859">
        <v>19</v>
      </c>
      <c r="G11" s="860"/>
      <c r="H11" s="861"/>
      <c r="I11" s="862"/>
      <c r="J11" s="863" t="s">
        <v>683</v>
      </c>
      <c r="K11" s="864" t="s">
        <v>683</v>
      </c>
      <c r="L11" s="865"/>
      <c r="M11" s="866"/>
      <c r="N11" s="867"/>
      <c r="O11" s="867"/>
    </row>
    <row r="12" spans="1:16" ht="12.9" thickBot="1" x14ac:dyDescent="0.35">
      <c r="A12" s="868" t="s">
        <v>750</v>
      </c>
      <c r="B12" s="869"/>
      <c r="C12" s="870">
        <v>14.87</v>
      </c>
      <c r="D12" s="871">
        <v>16.98</v>
      </c>
      <c r="E12" s="872">
        <v>16.98</v>
      </c>
      <c r="F12" s="873">
        <v>17.122</v>
      </c>
      <c r="G12" s="874"/>
      <c r="H12" s="875"/>
      <c r="I12" s="876"/>
      <c r="J12" s="877"/>
      <c r="K12" s="878" t="s">
        <v>683</v>
      </c>
      <c r="L12" s="865"/>
      <c r="M12" s="879"/>
      <c r="N12" s="880"/>
      <c r="O12" s="880"/>
    </row>
    <row r="13" spans="1:16" x14ac:dyDescent="0.3">
      <c r="A13" s="881" t="s">
        <v>735</v>
      </c>
      <c r="B13" s="882" t="s">
        <v>686</v>
      </c>
      <c r="C13" s="883">
        <v>4129</v>
      </c>
      <c r="D13" s="884" t="s">
        <v>683</v>
      </c>
      <c r="E13" s="885" t="s">
        <v>683</v>
      </c>
      <c r="F13" s="886">
        <v>4200</v>
      </c>
      <c r="G13" s="887"/>
      <c r="H13" s="887"/>
      <c r="I13" s="888"/>
      <c r="J13" s="889" t="s">
        <v>683</v>
      </c>
      <c r="K13" s="889" t="s">
        <v>683</v>
      </c>
      <c r="L13" s="865"/>
      <c r="M13" s="890"/>
      <c r="N13" s="891"/>
      <c r="O13" s="891"/>
    </row>
    <row r="14" spans="1:16" x14ac:dyDescent="0.3">
      <c r="A14" s="892" t="s">
        <v>736</v>
      </c>
      <c r="B14" s="893" t="s">
        <v>688</v>
      </c>
      <c r="C14" s="883">
        <v>3861</v>
      </c>
      <c r="D14" s="894" t="s">
        <v>683</v>
      </c>
      <c r="E14" s="895" t="s">
        <v>683</v>
      </c>
      <c r="F14" s="886">
        <v>3872</v>
      </c>
      <c r="G14" s="896"/>
      <c r="H14" s="896"/>
      <c r="I14" s="897"/>
      <c r="J14" s="889" t="s">
        <v>683</v>
      </c>
      <c r="K14" s="889" t="s">
        <v>683</v>
      </c>
      <c r="L14" s="865"/>
      <c r="M14" s="898"/>
      <c r="N14" s="891"/>
      <c r="O14" s="891"/>
    </row>
    <row r="15" spans="1:16" x14ac:dyDescent="0.3">
      <c r="A15" s="892" t="s">
        <v>689</v>
      </c>
      <c r="B15" s="893" t="s">
        <v>690</v>
      </c>
      <c r="C15" s="883">
        <v>15</v>
      </c>
      <c r="D15" s="894" t="s">
        <v>683</v>
      </c>
      <c r="E15" s="895" t="s">
        <v>683</v>
      </c>
      <c r="F15" s="886"/>
      <c r="G15" s="896"/>
      <c r="H15" s="896"/>
      <c r="I15" s="897"/>
      <c r="J15" s="889" t="s">
        <v>683</v>
      </c>
      <c r="K15" s="889" t="s">
        <v>683</v>
      </c>
      <c r="L15" s="865"/>
      <c r="M15" s="898"/>
      <c r="N15" s="891"/>
      <c r="O15" s="891"/>
    </row>
    <row r="16" spans="1:16" x14ac:dyDescent="0.3">
      <c r="A16" s="892" t="s">
        <v>691</v>
      </c>
      <c r="B16" s="893" t="s">
        <v>683</v>
      </c>
      <c r="C16" s="883">
        <v>189</v>
      </c>
      <c r="D16" s="894" t="s">
        <v>683</v>
      </c>
      <c r="E16" s="895" t="s">
        <v>683</v>
      </c>
      <c r="F16" s="886">
        <v>1496</v>
      </c>
      <c r="G16" s="896"/>
      <c r="H16" s="896"/>
      <c r="I16" s="897"/>
      <c r="J16" s="889" t="s">
        <v>683</v>
      </c>
      <c r="K16" s="889" t="s">
        <v>683</v>
      </c>
      <c r="L16" s="865"/>
      <c r="M16" s="898"/>
      <c r="N16" s="891"/>
      <c r="O16" s="891"/>
    </row>
    <row r="17" spans="1:15" ht="12.9" thickBot="1" x14ac:dyDescent="0.35">
      <c r="A17" s="899" t="s">
        <v>692</v>
      </c>
      <c r="B17" s="900" t="s">
        <v>693</v>
      </c>
      <c r="C17" s="901">
        <v>1753</v>
      </c>
      <c r="D17" s="902" t="s">
        <v>683</v>
      </c>
      <c r="E17" s="903" t="s">
        <v>683</v>
      </c>
      <c r="F17" s="886">
        <v>1985</v>
      </c>
      <c r="G17" s="904"/>
      <c r="H17" s="905"/>
      <c r="I17" s="897"/>
      <c r="J17" s="864" t="s">
        <v>683</v>
      </c>
      <c r="K17" s="864" t="s">
        <v>683</v>
      </c>
      <c r="L17" s="865"/>
      <c r="M17" s="906"/>
      <c r="N17" s="907"/>
      <c r="O17" s="907"/>
    </row>
    <row r="18" spans="1:15" ht="12.9" thickBot="1" x14ac:dyDescent="0.35">
      <c r="A18" s="908" t="s">
        <v>694</v>
      </c>
      <c r="B18" s="909"/>
      <c r="C18" s="910">
        <f>C13-C14+C15+C16+C17</f>
        <v>2225</v>
      </c>
      <c r="D18" s="911" t="s">
        <v>683</v>
      </c>
      <c r="E18" s="912" t="s">
        <v>683</v>
      </c>
      <c r="F18" s="912">
        <f>F13-F14+F15+F16+F17</f>
        <v>3809</v>
      </c>
      <c r="G18" s="912">
        <f>G13-G14+G15+G16+G17</f>
        <v>0</v>
      </c>
      <c r="H18" s="912">
        <f>H13-H14+H15+H16+H17</f>
        <v>0</v>
      </c>
      <c r="I18" s="910">
        <f>I13-I14+I15+I16+I17</f>
        <v>0</v>
      </c>
      <c r="J18" s="913" t="s">
        <v>683</v>
      </c>
      <c r="K18" s="913" t="s">
        <v>683</v>
      </c>
      <c r="L18" s="865"/>
      <c r="M18" s="910">
        <f>M13-M14+M15+M16+M17</f>
        <v>0</v>
      </c>
      <c r="N18" s="910">
        <f>N13-N14+N15+N16+N17</f>
        <v>0</v>
      </c>
      <c r="O18" s="910">
        <f>O13-O14+O15+O16+O17</f>
        <v>0</v>
      </c>
    </row>
    <row r="19" spans="1:15" x14ac:dyDescent="0.3">
      <c r="A19" s="899" t="s">
        <v>695</v>
      </c>
      <c r="B19" s="914">
        <v>401</v>
      </c>
      <c r="C19" s="901">
        <v>268</v>
      </c>
      <c r="D19" s="884" t="s">
        <v>683</v>
      </c>
      <c r="E19" s="885" t="s">
        <v>683</v>
      </c>
      <c r="F19" s="915">
        <v>328</v>
      </c>
      <c r="G19" s="916"/>
      <c r="H19" s="887"/>
      <c r="I19" s="897"/>
      <c r="J19" s="864" t="s">
        <v>683</v>
      </c>
      <c r="K19" s="864" t="s">
        <v>683</v>
      </c>
      <c r="L19" s="865"/>
      <c r="M19" s="917"/>
      <c r="N19" s="907"/>
      <c r="O19" s="907"/>
    </row>
    <row r="20" spans="1:15" x14ac:dyDescent="0.3">
      <c r="A20" s="892" t="s">
        <v>696</v>
      </c>
      <c r="B20" s="893" t="s">
        <v>697</v>
      </c>
      <c r="C20" s="883">
        <v>636</v>
      </c>
      <c r="D20" s="894" t="s">
        <v>683</v>
      </c>
      <c r="E20" s="895" t="s">
        <v>683</v>
      </c>
      <c r="F20" s="918">
        <v>574</v>
      </c>
      <c r="G20" s="896"/>
      <c r="H20" s="896"/>
      <c r="I20" s="897"/>
      <c r="J20" s="889" t="s">
        <v>683</v>
      </c>
      <c r="K20" s="889" t="s">
        <v>683</v>
      </c>
      <c r="L20" s="865"/>
      <c r="M20" s="898"/>
      <c r="N20" s="891"/>
      <c r="O20" s="891"/>
    </row>
    <row r="21" spans="1:15" x14ac:dyDescent="0.3">
      <c r="A21" s="892" t="s">
        <v>698</v>
      </c>
      <c r="B21" s="893" t="s">
        <v>683</v>
      </c>
      <c r="C21" s="883"/>
      <c r="D21" s="894" t="s">
        <v>683</v>
      </c>
      <c r="E21" s="895" t="s">
        <v>683</v>
      </c>
      <c r="F21" s="918"/>
      <c r="G21" s="896"/>
      <c r="H21" s="896"/>
      <c r="I21" s="897"/>
      <c r="J21" s="889" t="s">
        <v>683</v>
      </c>
      <c r="K21" s="889" t="s">
        <v>683</v>
      </c>
      <c r="L21" s="865"/>
      <c r="M21" s="898"/>
      <c r="N21" s="891"/>
      <c r="O21" s="891"/>
    </row>
    <row r="22" spans="1:15" x14ac:dyDescent="0.3">
      <c r="A22" s="892" t="s">
        <v>699</v>
      </c>
      <c r="B22" s="893" t="s">
        <v>683</v>
      </c>
      <c r="C22" s="883">
        <v>1111</v>
      </c>
      <c r="D22" s="894" t="s">
        <v>683</v>
      </c>
      <c r="E22" s="895" t="s">
        <v>683</v>
      </c>
      <c r="F22" s="918">
        <v>2678</v>
      </c>
      <c r="G22" s="896"/>
      <c r="H22" s="896"/>
      <c r="I22" s="897"/>
      <c r="J22" s="889" t="s">
        <v>683</v>
      </c>
      <c r="K22" s="889" t="s">
        <v>683</v>
      </c>
      <c r="L22" s="865"/>
      <c r="M22" s="898"/>
      <c r="N22" s="891"/>
      <c r="O22" s="891"/>
    </row>
    <row r="23" spans="1:15" ht="12.9" thickBot="1" x14ac:dyDescent="0.35">
      <c r="A23" s="868" t="s">
        <v>700</v>
      </c>
      <c r="B23" s="919" t="s">
        <v>683</v>
      </c>
      <c r="C23" s="920"/>
      <c r="D23" s="902" t="s">
        <v>683</v>
      </c>
      <c r="E23" s="903" t="s">
        <v>683</v>
      </c>
      <c r="F23" s="921"/>
      <c r="G23" s="904"/>
      <c r="H23" s="905"/>
      <c r="I23" s="922"/>
      <c r="J23" s="923" t="s">
        <v>683</v>
      </c>
      <c r="K23" s="923" t="s">
        <v>683</v>
      </c>
      <c r="L23" s="865"/>
      <c r="M23" s="924"/>
      <c r="N23" s="925"/>
      <c r="O23" s="925"/>
    </row>
    <row r="24" spans="1:15" ht="14.15" x14ac:dyDescent="0.35">
      <c r="A24" s="926" t="s">
        <v>701</v>
      </c>
      <c r="B24" s="927" t="s">
        <v>683</v>
      </c>
      <c r="C24" s="928">
        <v>10332</v>
      </c>
      <c r="D24" s="929">
        <v>10018</v>
      </c>
      <c r="E24" s="930">
        <v>9427</v>
      </c>
      <c r="F24" s="930">
        <v>2357</v>
      </c>
      <c r="G24" s="888"/>
      <c r="H24" s="888"/>
      <c r="I24" s="888"/>
      <c r="J24" s="931">
        <f t="shared" ref="J24:J43" si="0">SUM(F24:I24)</f>
        <v>2357</v>
      </c>
      <c r="K24" s="932">
        <f t="shared" ref="K24:K43" si="1">(J24/E24)*100</f>
        <v>25.002651957144373</v>
      </c>
      <c r="L24" s="865"/>
      <c r="M24" s="890"/>
      <c r="N24" s="933"/>
      <c r="O24" s="934"/>
    </row>
    <row r="25" spans="1:15" ht="14.15" x14ac:dyDescent="0.35">
      <c r="A25" s="892" t="s">
        <v>702</v>
      </c>
      <c r="B25" s="935" t="s">
        <v>683</v>
      </c>
      <c r="C25" s="936"/>
      <c r="D25" s="937"/>
      <c r="E25" s="938"/>
      <c r="F25" s="938"/>
      <c r="G25" s="897"/>
      <c r="H25" s="939"/>
      <c r="I25" s="939"/>
      <c r="J25" s="940">
        <f t="shared" si="0"/>
        <v>0</v>
      </c>
      <c r="K25" s="941" t="e">
        <f t="shared" si="1"/>
        <v>#DIV/0!</v>
      </c>
      <c r="L25" s="865"/>
      <c r="M25" s="898"/>
      <c r="N25" s="942"/>
      <c r="O25" s="943"/>
    </row>
    <row r="26" spans="1:15" ht="14.6" thickBot="1" x14ac:dyDescent="0.4">
      <c r="A26" s="868" t="s">
        <v>703</v>
      </c>
      <c r="B26" s="944">
        <v>672</v>
      </c>
      <c r="C26" s="945">
        <v>1800</v>
      </c>
      <c r="D26" s="946">
        <v>1800</v>
      </c>
      <c r="E26" s="947">
        <v>1800</v>
      </c>
      <c r="F26" s="948">
        <v>450</v>
      </c>
      <c r="G26" s="922"/>
      <c r="H26" s="949"/>
      <c r="I26" s="949"/>
      <c r="J26" s="950">
        <f t="shared" si="0"/>
        <v>450</v>
      </c>
      <c r="K26" s="951">
        <f t="shared" si="1"/>
        <v>25</v>
      </c>
      <c r="L26" s="865"/>
      <c r="M26" s="906"/>
      <c r="N26" s="952"/>
      <c r="O26" s="953"/>
    </row>
    <row r="27" spans="1:15" ht="14.15" x14ac:dyDescent="0.35">
      <c r="A27" s="881" t="s">
        <v>704</v>
      </c>
      <c r="B27" s="954">
        <v>501</v>
      </c>
      <c r="C27" s="955">
        <v>386</v>
      </c>
      <c r="D27" s="956">
        <v>550</v>
      </c>
      <c r="E27" s="957">
        <v>352</v>
      </c>
      <c r="F27" s="957">
        <v>88</v>
      </c>
      <c r="G27" s="939"/>
      <c r="H27" s="939"/>
      <c r="I27" s="939"/>
      <c r="J27" s="958">
        <f t="shared" si="0"/>
        <v>88</v>
      </c>
      <c r="K27" s="959">
        <f t="shared" si="1"/>
        <v>25</v>
      </c>
      <c r="L27" s="865"/>
      <c r="M27" s="917"/>
      <c r="N27" s="960"/>
      <c r="O27" s="961"/>
    </row>
    <row r="28" spans="1:15" ht="14.15" x14ac:dyDescent="0.35">
      <c r="A28" s="892" t="s">
        <v>705</v>
      </c>
      <c r="B28" s="935">
        <v>502</v>
      </c>
      <c r="C28" s="962">
        <v>313</v>
      </c>
      <c r="D28" s="963">
        <v>400</v>
      </c>
      <c r="E28" s="964">
        <v>616</v>
      </c>
      <c r="F28" s="964">
        <v>181</v>
      </c>
      <c r="G28" s="897"/>
      <c r="H28" s="939"/>
      <c r="I28" s="939"/>
      <c r="J28" s="940">
        <f t="shared" si="0"/>
        <v>181</v>
      </c>
      <c r="K28" s="941">
        <f t="shared" si="1"/>
        <v>29.383116883116884</v>
      </c>
      <c r="L28" s="865"/>
      <c r="M28" s="898"/>
      <c r="N28" s="942"/>
      <c r="O28" s="943"/>
    </row>
    <row r="29" spans="1:15" ht="14.15" x14ac:dyDescent="0.35">
      <c r="A29" s="892" t="s">
        <v>706</v>
      </c>
      <c r="B29" s="935">
        <v>504</v>
      </c>
      <c r="C29" s="962"/>
      <c r="D29" s="963"/>
      <c r="E29" s="964"/>
      <c r="F29" s="964"/>
      <c r="G29" s="897"/>
      <c r="H29" s="939"/>
      <c r="I29" s="939"/>
      <c r="J29" s="940">
        <f t="shared" si="0"/>
        <v>0</v>
      </c>
      <c r="K29" s="941" t="e">
        <f t="shared" si="1"/>
        <v>#DIV/0!</v>
      </c>
      <c r="L29" s="865"/>
      <c r="M29" s="898"/>
      <c r="N29" s="942"/>
      <c r="O29" s="943"/>
    </row>
    <row r="30" spans="1:15" ht="14.15" x14ac:dyDescent="0.35">
      <c r="A30" s="892" t="s">
        <v>707</v>
      </c>
      <c r="B30" s="935">
        <v>511</v>
      </c>
      <c r="C30" s="962">
        <v>184</v>
      </c>
      <c r="D30" s="963">
        <v>250</v>
      </c>
      <c r="E30" s="964">
        <v>168</v>
      </c>
      <c r="F30" s="964">
        <v>42</v>
      </c>
      <c r="G30" s="897"/>
      <c r="H30" s="939"/>
      <c r="I30" s="939"/>
      <c r="J30" s="940">
        <f t="shared" si="0"/>
        <v>42</v>
      </c>
      <c r="K30" s="941">
        <f t="shared" si="1"/>
        <v>25</v>
      </c>
      <c r="L30" s="865"/>
      <c r="M30" s="898"/>
      <c r="N30" s="942"/>
      <c r="O30" s="943"/>
    </row>
    <row r="31" spans="1:15" ht="14.15" x14ac:dyDescent="0.35">
      <c r="A31" s="892" t="s">
        <v>708</v>
      </c>
      <c r="B31" s="935">
        <v>518</v>
      </c>
      <c r="C31" s="962">
        <v>508</v>
      </c>
      <c r="D31" s="963">
        <v>700</v>
      </c>
      <c r="E31" s="964">
        <v>460</v>
      </c>
      <c r="F31" s="964">
        <v>115</v>
      </c>
      <c r="G31" s="897"/>
      <c r="H31" s="939"/>
      <c r="I31" s="939"/>
      <c r="J31" s="940">
        <f t="shared" si="0"/>
        <v>115</v>
      </c>
      <c r="K31" s="941">
        <f t="shared" si="1"/>
        <v>25</v>
      </c>
      <c r="L31" s="865"/>
      <c r="M31" s="898"/>
      <c r="N31" s="942"/>
      <c r="O31" s="943"/>
    </row>
    <row r="32" spans="1:15" ht="14.15" x14ac:dyDescent="0.35">
      <c r="A32" s="892" t="s">
        <v>709</v>
      </c>
      <c r="B32" s="935">
        <v>521</v>
      </c>
      <c r="C32" s="962">
        <v>6498</v>
      </c>
      <c r="D32" s="963">
        <v>5995</v>
      </c>
      <c r="E32" s="964">
        <v>5884</v>
      </c>
      <c r="F32" s="964">
        <v>1471</v>
      </c>
      <c r="G32" s="897"/>
      <c r="H32" s="939"/>
      <c r="I32" s="939"/>
      <c r="J32" s="940">
        <f t="shared" si="0"/>
        <v>1471</v>
      </c>
      <c r="K32" s="941">
        <f t="shared" si="1"/>
        <v>25</v>
      </c>
      <c r="L32" s="865"/>
      <c r="M32" s="898"/>
      <c r="N32" s="942"/>
      <c r="O32" s="943"/>
    </row>
    <row r="33" spans="1:15" ht="14.15" x14ac:dyDescent="0.35">
      <c r="A33" s="892" t="s">
        <v>710</v>
      </c>
      <c r="B33" s="935" t="s">
        <v>711</v>
      </c>
      <c r="C33" s="962">
        <v>2323</v>
      </c>
      <c r="D33" s="963">
        <v>2211</v>
      </c>
      <c r="E33" s="964">
        <v>2124</v>
      </c>
      <c r="F33" s="964">
        <v>531</v>
      </c>
      <c r="G33" s="897"/>
      <c r="H33" s="939"/>
      <c r="I33" s="939"/>
      <c r="J33" s="940">
        <f t="shared" si="0"/>
        <v>531</v>
      </c>
      <c r="K33" s="941">
        <f t="shared" si="1"/>
        <v>25</v>
      </c>
      <c r="L33" s="865"/>
      <c r="M33" s="898"/>
      <c r="N33" s="942"/>
      <c r="O33" s="943"/>
    </row>
    <row r="34" spans="1:15" ht="14.15" x14ac:dyDescent="0.35">
      <c r="A34" s="892" t="s">
        <v>712</v>
      </c>
      <c r="B34" s="935">
        <v>557</v>
      </c>
      <c r="C34" s="962"/>
      <c r="D34" s="963"/>
      <c r="E34" s="964"/>
      <c r="F34" s="964"/>
      <c r="G34" s="897"/>
      <c r="H34" s="939"/>
      <c r="I34" s="939"/>
      <c r="J34" s="940">
        <f t="shared" si="0"/>
        <v>0</v>
      </c>
      <c r="K34" s="941" t="e">
        <f t="shared" si="1"/>
        <v>#DIV/0!</v>
      </c>
      <c r="L34" s="865"/>
      <c r="M34" s="898"/>
      <c r="N34" s="942"/>
      <c r="O34" s="943"/>
    </row>
    <row r="35" spans="1:15" ht="14.15" x14ac:dyDescent="0.35">
      <c r="A35" s="892" t="s">
        <v>713</v>
      </c>
      <c r="B35" s="935">
        <v>551</v>
      </c>
      <c r="C35" s="962">
        <v>24</v>
      </c>
      <c r="D35" s="963">
        <v>26</v>
      </c>
      <c r="E35" s="964">
        <v>44</v>
      </c>
      <c r="F35" s="964">
        <v>11</v>
      </c>
      <c r="G35" s="897"/>
      <c r="H35" s="939"/>
      <c r="I35" s="939"/>
      <c r="J35" s="940">
        <f t="shared" si="0"/>
        <v>11</v>
      </c>
      <c r="K35" s="941">
        <f t="shared" si="1"/>
        <v>25</v>
      </c>
      <c r="L35" s="865"/>
      <c r="M35" s="898"/>
      <c r="N35" s="942"/>
      <c r="O35" s="943"/>
    </row>
    <row r="36" spans="1:15" ht="14.6" thickBot="1" x14ac:dyDescent="0.4">
      <c r="A36" s="965" t="s">
        <v>714</v>
      </c>
      <c r="B36" s="966" t="s">
        <v>715</v>
      </c>
      <c r="C36" s="967">
        <v>271</v>
      </c>
      <c r="D36" s="968">
        <v>276</v>
      </c>
      <c r="E36" s="969">
        <v>264</v>
      </c>
      <c r="F36" s="970">
        <v>66</v>
      </c>
      <c r="G36" s="897"/>
      <c r="H36" s="949"/>
      <c r="I36" s="939"/>
      <c r="J36" s="950">
        <f t="shared" si="0"/>
        <v>66</v>
      </c>
      <c r="K36" s="951">
        <f t="shared" si="1"/>
        <v>25</v>
      </c>
      <c r="L36" s="865"/>
      <c r="M36" s="924"/>
      <c r="N36" s="971"/>
      <c r="O36" s="972"/>
    </row>
    <row r="37" spans="1:15" ht="14.6" thickBot="1" x14ac:dyDescent="0.4">
      <c r="A37" s="973" t="s">
        <v>716</v>
      </c>
      <c r="B37" s="974"/>
      <c r="C37" s="975">
        <f t="shared" ref="C37:I37" si="2">SUM(C27:C36)</f>
        <v>10507</v>
      </c>
      <c r="D37" s="976">
        <f t="shared" si="2"/>
        <v>10408</v>
      </c>
      <c r="E37" s="977">
        <f t="shared" si="2"/>
        <v>9912</v>
      </c>
      <c r="F37" s="977">
        <f t="shared" si="2"/>
        <v>2505</v>
      </c>
      <c r="G37" s="978">
        <f t="shared" si="2"/>
        <v>0</v>
      </c>
      <c r="H37" s="978">
        <f t="shared" si="2"/>
        <v>0</v>
      </c>
      <c r="I37" s="978">
        <f t="shared" si="2"/>
        <v>0</v>
      </c>
      <c r="J37" s="975">
        <f t="shared" si="0"/>
        <v>2505</v>
      </c>
      <c r="K37" s="979">
        <f t="shared" si="1"/>
        <v>25.272397094430993</v>
      </c>
      <c r="L37" s="865"/>
      <c r="M37" s="975">
        <f>SUM(M27:M36)</f>
        <v>0</v>
      </c>
      <c r="N37" s="975">
        <f>SUM(N27:N36)</f>
        <v>0</v>
      </c>
      <c r="O37" s="975">
        <f>SUM(O27:O36)</f>
        <v>0</v>
      </c>
    </row>
    <row r="38" spans="1:15" ht="14.15" x14ac:dyDescent="0.35">
      <c r="A38" s="980" t="s">
        <v>717</v>
      </c>
      <c r="B38" s="954">
        <v>601</v>
      </c>
      <c r="C38" s="955"/>
      <c r="D38" s="956"/>
      <c r="E38" s="957">
        <v>0</v>
      </c>
      <c r="F38" s="981">
        <v>0</v>
      </c>
      <c r="G38" s="897"/>
      <c r="H38" s="888"/>
      <c r="I38" s="939"/>
      <c r="J38" s="931">
        <f t="shared" si="0"/>
        <v>0</v>
      </c>
      <c r="K38" s="932" t="e">
        <f t="shared" si="1"/>
        <v>#DIV/0!</v>
      </c>
      <c r="L38" s="865"/>
      <c r="M38" s="917"/>
      <c r="N38" s="960"/>
      <c r="O38" s="961"/>
    </row>
    <row r="39" spans="1:15" ht="14.15" x14ac:dyDescent="0.35">
      <c r="A39" s="982" t="s">
        <v>718</v>
      </c>
      <c r="B39" s="935">
        <v>602</v>
      </c>
      <c r="C39" s="962">
        <v>325</v>
      </c>
      <c r="D39" s="963">
        <v>330</v>
      </c>
      <c r="E39" s="964">
        <v>424</v>
      </c>
      <c r="F39" s="964">
        <v>106</v>
      </c>
      <c r="G39" s="897"/>
      <c r="H39" s="939"/>
      <c r="I39" s="939"/>
      <c r="J39" s="940">
        <f t="shared" si="0"/>
        <v>106</v>
      </c>
      <c r="K39" s="941">
        <f t="shared" si="1"/>
        <v>25</v>
      </c>
      <c r="L39" s="865"/>
      <c r="M39" s="898"/>
      <c r="N39" s="942"/>
      <c r="O39" s="943"/>
    </row>
    <row r="40" spans="1:15" ht="14.15" x14ac:dyDescent="0.35">
      <c r="A40" s="982" t="s">
        <v>719</v>
      </c>
      <c r="B40" s="935">
        <v>604</v>
      </c>
      <c r="C40" s="962"/>
      <c r="D40" s="963"/>
      <c r="E40" s="964"/>
      <c r="F40" s="964"/>
      <c r="G40" s="897"/>
      <c r="H40" s="939"/>
      <c r="I40" s="939"/>
      <c r="J40" s="940">
        <f t="shared" si="0"/>
        <v>0</v>
      </c>
      <c r="K40" s="941" t="e">
        <f t="shared" si="1"/>
        <v>#DIV/0!</v>
      </c>
      <c r="L40" s="865"/>
      <c r="M40" s="898"/>
      <c r="N40" s="942"/>
      <c r="O40" s="943"/>
    </row>
    <row r="41" spans="1:15" ht="14.15" x14ac:dyDescent="0.35">
      <c r="A41" s="982" t="s">
        <v>720</v>
      </c>
      <c r="B41" s="935" t="s">
        <v>721</v>
      </c>
      <c r="C41" s="962">
        <v>10332</v>
      </c>
      <c r="D41" s="963">
        <v>10018</v>
      </c>
      <c r="E41" s="964">
        <v>9428</v>
      </c>
      <c r="F41" s="964">
        <v>2357</v>
      </c>
      <c r="G41" s="897"/>
      <c r="H41" s="939"/>
      <c r="I41" s="939"/>
      <c r="J41" s="940">
        <f t="shared" si="0"/>
        <v>2357</v>
      </c>
      <c r="K41" s="941">
        <f t="shared" si="1"/>
        <v>25</v>
      </c>
      <c r="L41" s="865"/>
      <c r="M41" s="898"/>
      <c r="N41" s="942"/>
      <c r="O41" s="943"/>
    </row>
    <row r="42" spans="1:15" ht="14.6" thickBot="1" x14ac:dyDescent="0.4">
      <c r="A42" s="983" t="s">
        <v>722</v>
      </c>
      <c r="B42" s="966" t="s">
        <v>723</v>
      </c>
      <c r="C42" s="967">
        <v>60</v>
      </c>
      <c r="D42" s="968">
        <v>60</v>
      </c>
      <c r="E42" s="969">
        <v>60</v>
      </c>
      <c r="F42" s="970">
        <v>60</v>
      </c>
      <c r="G42" s="922"/>
      <c r="H42" s="949"/>
      <c r="I42" s="939"/>
      <c r="J42" s="950">
        <f t="shared" si="0"/>
        <v>60</v>
      </c>
      <c r="K42" s="984">
        <f t="shared" si="1"/>
        <v>100</v>
      </c>
      <c r="L42" s="865"/>
      <c r="M42" s="924"/>
      <c r="N42" s="971"/>
      <c r="O42" s="972"/>
    </row>
    <row r="43" spans="1:15" ht="14.6" thickBot="1" x14ac:dyDescent="0.4">
      <c r="A43" s="973" t="s">
        <v>724</v>
      </c>
      <c r="B43" s="974" t="s">
        <v>683</v>
      </c>
      <c r="C43" s="975">
        <f t="shared" ref="C43:I43" si="3">SUM(C38:C42)</f>
        <v>10717</v>
      </c>
      <c r="D43" s="976">
        <f t="shared" si="3"/>
        <v>10408</v>
      </c>
      <c r="E43" s="977">
        <f t="shared" si="3"/>
        <v>9912</v>
      </c>
      <c r="F43" s="975">
        <f t="shared" si="3"/>
        <v>2523</v>
      </c>
      <c r="G43" s="985">
        <f t="shared" si="3"/>
        <v>0</v>
      </c>
      <c r="H43" s="975">
        <f t="shared" si="3"/>
        <v>0</v>
      </c>
      <c r="I43" s="986">
        <f t="shared" si="3"/>
        <v>0</v>
      </c>
      <c r="J43" s="975">
        <f t="shared" si="0"/>
        <v>2523</v>
      </c>
      <c r="K43" s="979">
        <f t="shared" si="1"/>
        <v>25.453995157384991</v>
      </c>
      <c r="L43" s="865"/>
      <c r="M43" s="975">
        <f>SUM(M38:M42)</f>
        <v>0</v>
      </c>
      <c r="N43" s="987">
        <f>SUM(N38:N42)</f>
        <v>0</v>
      </c>
      <c r="O43" s="975">
        <f>SUM(O38:O42)</f>
        <v>0</v>
      </c>
    </row>
    <row r="44" spans="1:15" ht="5.25" customHeight="1" thickBot="1" x14ac:dyDescent="0.35">
      <c r="A44" s="983"/>
      <c r="B44" s="988"/>
      <c r="C44" s="987"/>
      <c r="D44" s="989"/>
      <c r="E44" s="989"/>
      <c r="F44" s="990"/>
      <c r="G44" s="991"/>
      <c r="H44" s="992"/>
      <c r="I44" s="991"/>
      <c r="J44" s="993"/>
      <c r="K44" s="932"/>
      <c r="L44" s="865"/>
      <c r="M44" s="990"/>
      <c r="N44" s="987"/>
      <c r="O44" s="987"/>
    </row>
    <row r="45" spans="1:15" ht="14.6" thickBot="1" x14ac:dyDescent="0.35">
      <c r="A45" s="994" t="s">
        <v>725</v>
      </c>
      <c r="B45" s="974" t="s">
        <v>683</v>
      </c>
      <c r="C45" s="975">
        <f t="shared" ref="C45:I45" si="4">C43-C41</f>
        <v>385</v>
      </c>
      <c r="D45" s="995">
        <f t="shared" si="4"/>
        <v>390</v>
      </c>
      <c r="E45" s="995">
        <f t="shared" si="4"/>
        <v>484</v>
      </c>
      <c r="F45" s="975">
        <f t="shared" si="4"/>
        <v>166</v>
      </c>
      <c r="G45" s="996">
        <f t="shared" si="4"/>
        <v>0</v>
      </c>
      <c r="H45" s="975">
        <f t="shared" si="4"/>
        <v>0</v>
      </c>
      <c r="I45" s="987">
        <f t="shared" si="4"/>
        <v>0</v>
      </c>
      <c r="J45" s="993">
        <f>SUM(F45:I45)</f>
        <v>166</v>
      </c>
      <c r="K45" s="932">
        <f>(J45/E45)*100</f>
        <v>34.29752066115703</v>
      </c>
      <c r="L45" s="865"/>
      <c r="M45" s="975">
        <f>M43-M41</f>
        <v>0</v>
      </c>
      <c r="N45" s="987">
        <f>N43-N41</f>
        <v>0</v>
      </c>
      <c r="O45" s="975">
        <f>O43-O41</f>
        <v>0</v>
      </c>
    </row>
    <row r="46" spans="1:15" ht="14.6" thickBot="1" x14ac:dyDescent="0.35">
      <c r="A46" s="973" t="s">
        <v>726</v>
      </c>
      <c r="B46" s="974" t="s">
        <v>683</v>
      </c>
      <c r="C46" s="975">
        <f t="shared" ref="C46:I46" si="5">C43-C37</f>
        <v>210</v>
      </c>
      <c r="D46" s="995">
        <f t="shared" si="5"/>
        <v>0</v>
      </c>
      <c r="E46" s="995">
        <f t="shared" si="5"/>
        <v>0</v>
      </c>
      <c r="F46" s="975">
        <f t="shared" si="5"/>
        <v>18</v>
      </c>
      <c r="G46" s="996">
        <f t="shared" si="5"/>
        <v>0</v>
      </c>
      <c r="H46" s="975">
        <f t="shared" si="5"/>
        <v>0</v>
      </c>
      <c r="I46" s="987">
        <f t="shared" si="5"/>
        <v>0</v>
      </c>
      <c r="J46" s="993">
        <f>SUM(F46:I46)</f>
        <v>18</v>
      </c>
      <c r="K46" s="932" t="e">
        <f>(J46/E46)*100</f>
        <v>#DIV/0!</v>
      </c>
      <c r="L46" s="865"/>
      <c r="M46" s="975">
        <f>M43-M37</f>
        <v>0</v>
      </c>
      <c r="N46" s="987">
        <f>N43-N37</f>
        <v>0</v>
      </c>
      <c r="O46" s="975">
        <f>O43-O37</f>
        <v>0</v>
      </c>
    </row>
    <row r="47" spans="1:15" ht="14.6" thickBot="1" x14ac:dyDescent="0.35">
      <c r="A47" s="997" t="s">
        <v>727</v>
      </c>
      <c r="B47" s="998" t="s">
        <v>683</v>
      </c>
      <c r="C47" s="975">
        <f t="shared" ref="C47:I47" si="6">C46-C41</f>
        <v>-10122</v>
      </c>
      <c r="D47" s="995">
        <f t="shared" si="6"/>
        <v>-10018</v>
      </c>
      <c r="E47" s="995">
        <f t="shared" si="6"/>
        <v>-9428</v>
      </c>
      <c r="F47" s="975">
        <f t="shared" si="6"/>
        <v>-2339</v>
      </c>
      <c r="G47" s="996">
        <f t="shared" si="6"/>
        <v>0</v>
      </c>
      <c r="H47" s="975">
        <f t="shared" si="6"/>
        <v>0</v>
      </c>
      <c r="I47" s="987">
        <f t="shared" si="6"/>
        <v>0</v>
      </c>
      <c r="J47" s="993">
        <f>SUM(F47:I47)</f>
        <v>-2339</v>
      </c>
      <c r="K47" s="979">
        <f>(J47/E47)*100</f>
        <v>24.809079338141707</v>
      </c>
      <c r="L47" s="865"/>
      <c r="M47" s="975">
        <f>M46-M41</f>
        <v>0</v>
      </c>
      <c r="N47" s="987">
        <f>N46-N41</f>
        <v>0</v>
      </c>
      <c r="O47" s="975">
        <f>O46-O41</f>
        <v>0</v>
      </c>
    </row>
    <row r="50" spans="1:10" ht="14.15" x14ac:dyDescent="0.3">
      <c r="A50" s="999" t="s">
        <v>728</v>
      </c>
    </row>
    <row r="51" spans="1:10" ht="14.15" x14ac:dyDescent="0.3">
      <c r="A51" s="1002" t="s">
        <v>729</v>
      </c>
    </row>
    <row r="52" spans="1:10" ht="14.15" x14ac:dyDescent="0.3">
      <c r="A52" s="1003" t="s">
        <v>730</v>
      </c>
    </row>
    <row r="53" spans="1:10" s="698" customFormat="1" ht="14.15" x14ac:dyDescent="0.3">
      <c r="A53" s="1003" t="s">
        <v>731</v>
      </c>
      <c r="B53" s="1004"/>
      <c r="E53" s="1005"/>
      <c r="F53" s="1005"/>
      <c r="G53" s="1005"/>
      <c r="H53" s="1005"/>
      <c r="I53" s="1005"/>
      <c r="J53" s="1005"/>
    </row>
    <row r="55" spans="1:10" x14ac:dyDescent="0.3">
      <c r="A55" s="685" t="s">
        <v>751</v>
      </c>
    </row>
    <row r="58" spans="1:10" x14ac:dyDescent="0.3">
      <c r="A58" s="679" t="s">
        <v>752</v>
      </c>
    </row>
    <row r="60" spans="1:10" x14ac:dyDescent="0.3">
      <c r="A60" s="679" t="s">
        <v>753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2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359"/>
      <c r="C6" s="360"/>
      <c r="F6" s="356"/>
      <c r="G6" s="356"/>
    </row>
    <row r="7" spans="1:16" ht="24.75" customHeight="1" x14ac:dyDescent="0.4">
      <c r="A7" s="361" t="s">
        <v>660</v>
      </c>
      <c r="B7" s="1006" t="s">
        <v>754</v>
      </c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1008"/>
      <c r="B9" s="1009"/>
      <c r="C9" s="604" t="s">
        <v>0</v>
      </c>
      <c r="D9" s="369" t="s">
        <v>663</v>
      </c>
      <c r="E9" s="370" t="s">
        <v>664</v>
      </c>
      <c r="F9" s="371" t="s">
        <v>665</v>
      </c>
      <c r="G9" s="1010"/>
      <c r="H9" s="1010"/>
      <c r="I9" s="1011"/>
      <c r="J9" s="374" t="s">
        <v>666</v>
      </c>
      <c r="K9" s="375" t="s">
        <v>667</v>
      </c>
      <c r="M9" s="1009" t="s">
        <v>668</v>
      </c>
      <c r="N9" s="1009" t="s">
        <v>669</v>
      </c>
      <c r="O9" s="1009" t="s">
        <v>668</v>
      </c>
    </row>
    <row r="10" spans="1:16" ht="12.9" thickBot="1" x14ac:dyDescent="0.35">
      <c r="A10" s="377" t="s">
        <v>670</v>
      </c>
      <c r="B10" s="1012" t="s">
        <v>671</v>
      </c>
      <c r="C10" s="605" t="s">
        <v>672</v>
      </c>
      <c r="D10" s="380">
        <v>2022</v>
      </c>
      <c r="E10" s="381">
        <v>2022</v>
      </c>
      <c r="F10" s="382" t="s">
        <v>673</v>
      </c>
      <c r="G10" s="1013" t="s">
        <v>674</v>
      </c>
      <c r="H10" s="1013" t="s">
        <v>675</v>
      </c>
      <c r="I10" s="1014" t="s">
        <v>676</v>
      </c>
      <c r="J10" s="385" t="s">
        <v>677</v>
      </c>
      <c r="K10" s="386" t="s">
        <v>678</v>
      </c>
      <c r="M10" s="1015" t="s">
        <v>679</v>
      </c>
      <c r="N10" s="1012" t="s">
        <v>680</v>
      </c>
      <c r="O10" s="1012" t="s">
        <v>681</v>
      </c>
    </row>
    <row r="11" spans="1:16" x14ac:dyDescent="0.3">
      <c r="A11" s="388" t="s">
        <v>682</v>
      </c>
      <c r="B11" s="1016"/>
      <c r="C11" s="606">
        <v>7</v>
      </c>
      <c r="D11" s="1017">
        <v>7</v>
      </c>
      <c r="E11" s="1017">
        <v>7</v>
      </c>
      <c r="F11" s="392">
        <v>7</v>
      </c>
      <c r="G11" s="1018"/>
      <c r="H11" s="1019"/>
      <c r="I11" s="1020"/>
      <c r="J11" s="1021" t="s">
        <v>683</v>
      </c>
      <c r="K11" s="758" t="s">
        <v>683</v>
      </c>
      <c r="L11" s="1022"/>
      <c r="M11" s="1023"/>
      <c r="N11" s="1024"/>
      <c r="O11" s="1024"/>
    </row>
    <row r="12" spans="1:16" ht="12.9" thickBot="1" x14ac:dyDescent="0.35">
      <c r="A12" s="401" t="s">
        <v>684</v>
      </c>
      <c r="B12" s="1025"/>
      <c r="C12" s="609">
        <v>6.9</v>
      </c>
      <c r="D12" s="723">
        <v>6</v>
      </c>
      <c r="E12" s="723">
        <v>6</v>
      </c>
      <c r="F12" s="551">
        <v>6.3</v>
      </c>
      <c r="G12" s="1026"/>
      <c r="H12" s="1027"/>
      <c r="I12" s="1026"/>
      <c r="J12" s="728"/>
      <c r="K12" s="729" t="s">
        <v>683</v>
      </c>
      <c r="L12" s="1022"/>
      <c r="M12" s="1028"/>
      <c r="N12" s="1029"/>
      <c r="O12" s="1029"/>
    </row>
    <row r="13" spans="1:16" x14ac:dyDescent="0.3">
      <c r="A13" s="413" t="s">
        <v>735</v>
      </c>
      <c r="B13" s="1030" t="s">
        <v>686</v>
      </c>
      <c r="C13" s="558">
        <v>2211</v>
      </c>
      <c r="D13" s="391" t="s">
        <v>683</v>
      </c>
      <c r="E13" s="391" t="s">
        <v>683</v>
      </c>
      <c r="F13" s="416">
        <v>2170</v>
      </c>
      <c r="G13" s="1031"/>
      <c r="H13" s="1032"/>
      <c r="I13" s="1031"/>
      <c r="J13" s="740" t="s">
        <v>683</v>
      </c>
      <c r="K13" s="741" t="s">
        <v>683</v>
      </c>
      <c r="L13" s="1022"/>
      <c r="M13" s="1023"/>
      <c r="N13" s="741"/>
      <c r="O13" s="741"/>
    </row>
    <row r="14" spans="1:16" x14ac:dyDescent="0.3">
      <c r="A14" s="422" t="s">
        <v>736</v>
      </c>
      <c r="B14" s="1030" t="s">
        <v>688</v>
      </c>
      <c r="C14" s="558">
        <v>1986</v>
      </c>
      <c r="D14" s="423" t="s">
        <v>683</v>
      </c>
      <c r="E14" s="423" t="s">
        <v>683</v>
      </c>
      <c r="F14" s="424">
        <v>1947</v>
      </c>
      <c r="G14" s="1031"/>
      <c r="H14" s="1032"/>
      <c r="I14" s="1031"/>
      <c r="J14" s="740" t="s">
        <v>683</v>
      </c>
      <c r="K14" s="741" t="s">
        <v>683</v>
      </c>
      <c r="L14" s="1022"/>
      <c r="M14" s="1033"/>
      <c r="N14" s="741"/>
      <c r="O14" s="741"/>
    </row>
    <row r="15" spans="1:16" x14ac:dyDescent="0.3">
      <c r="A15" s="422" t="s">
        <v>689</v>
      </c>
      <c r="B15" s="1030" t="s">
        <v>690</v>
      </c>
      <c r="C15" s="558">
        <v>15</v>
      </c>
      <c r="D15" s="423" t="s">
        <v>683</v>
      </c>
      <c r="E15" s="423" t="s">
        <v>683</v>
      </c>
      <c r="F15" s="424"/>
      <c r="G15" s="1031"/>
      <c r="H15" s="1032"/>
      <c r="I15" s="1031"/>
      <c r="J15" s="740" t="s">
        <v>683</v>
      </c>
      <c r="K15" s="741" t="s">
        <v>683</v>
      </c>
      <c r="L15" s="1022"/>
      <c r="M15" s="1033"/>
      <c r="N15" s="741"/>
      <c r="O15" s="741"/>
    </row>
    <row r="16" spans="1:16" x14ac:dyDescent="0.3">
      <c r="A16" s="422" t="s">
        <v>691</v>
      </c>
      <c r="B16" s="1030" t="s">
        <v>683</v>
      </c>
      <c r="C16" s="558">
        <v>722</v>
      </c>
      <c r="D16" s="423" t="s">
        <v>683</v>
      </c>
      <c r="E16" s="423" t="s">
        <v>683</v>
      </c>
      <c r="F16" s="424">
        <v>1126</v>
      </c>
      <c r="G16" s="1031"/>
      <c r="H16" s="1032"/>
      <c r="I16" s="1031"/>
      <c r="J16" s="740" t="s">
        <v>683</v>
      </c>
      <c r="K16" s="741" t="s">
        <v>683</v>
      </c>
      <c r="L16" s="1022"/>
      <c r="M16" s="1033"/>
      <c r="N16" s="741"/>
      <c r="O16" s="741"/>
    </row>
    <row r="17" spans="1:15" ht="12.9" thickBot="1" x14ac:dyDescent="0.35">
      <c r="A17" s="388" t="s">
        <v>692</v>
      </c>
      <c r="B17" s="1034" t="s">
        <v>693</v>
      </c>
      <c r="C17" s="515">
        <v>852</v>
      </c>
      <c r="D17" s="428" t="s">
        <v>683</v>
      </c>
      <c r="E17" s="428" t="s">
        <v>683</v>
      </c>
      <c r="F17" s="429">
        <v>1042</v>
      </c>
      <c r="G17" s="1018"/>
      <c r="H17" s="1035"/>
      <c r="I17" s="1036"/>
      <c r="J17" s="757" t="s">
        <v>683</v>
      </c>
      <c r="K17" s="758" t="s">
        <v>683</v>
      </c>
      <c r="L17" s="1022"/>
      <c r="M17" s="1037"/>
      <c r="N17" s="758"/>
      <c r="O17" s="758"/>
    </row>
    <row r="18" spans="1:15" ht="14.6" thickBot="1" x14ac:dyDescent="0.4">
      <c r="A18" s="435" t="s">
        <v>694</v>
      </c>
      <c r="B18" s="562"/>
      <c r="C18" s="615">
        <f>C13-C14+C15+C16+C17</f>
        <v>1814</v>
      </c>
      <c r="D18" s="437" t="s">
        <v>683</v>
      </c>
      <c r="E18" s="437" t="s">
        <v>683</v>
      </c>
      <c r="F18" s="438">
        <f>F13-F14+F15+F16+F17</f>
        <v>2391</v>
      </c>
      <c r="G18" s="439"/>
      <c r="H18" s="1038"/>
      <c r="I18" s="1039"/>
      <c r="J18" s="438" t="s">
        <v>683</v>
      </c>
      <c r="K18" s="445" t="s">
        <v>683</v>
      </c>
      <c r="L18" s="1022"/>
      <c r="M18" s="1040"/>
      <c r="N18" s="445"/>
      <c r="O18" s="445"/>
    </row>
    <row r="19" spans="1:15" x14ac:dyDescent="0.3">
      <c r="A19" s="388" t="s">
        <v>695</v>
      </c>
      <c r="B19" s="1034">
        <v>401</v>
      </c>
      <c r="C19" s="515">
        <v>225</v>
      </c>
      <c r="D19" s="391" t="s">
        <v>683</v>
      </c>
      <c r="E19" s="391" t="s">
        <v>683</v>
      </c>
      <c r="F19" s="429">
        <v>223</v>
      </c>
      <c r="G19" s="1018"/>
      <c r="H19" s="1041"/>
      <c r="I19" s="1042"/>
      <c r="J19" s="757" t="s">
        <v>683</v>
      </c>
      <c r="K19" s="758" t="s">
        <v>683</v>
      </c>
      <c r="L19" s="1022"/>
      <c r="M19" s="1043"/>
      <c r="N19" s="758"/>
      <c r="O19" s="758"/>
    </row>
    <row r="20" spans="1:15" x14ac:dyDescent="0.3">
      <c r="A20" s="422" t="s">
        <v>696</v>
      </c>
      <c r="B20" s="1030" t="s">
        <v>697</v>
      </c>
      <c r="C20" s="558">
        <v>472</v>
      </c>
      <c r="D20" s="423" t="s">
        <v>683</v>
      </c>
      <c r="E20" s="423" t="s">
        <v>683</v>
      </c>
      <c r="F20" s="424">
        <v>392</v>
      </c>
      <c r="G20" s="1031"/>
      <c r="H20" s="1032"/>
      <c r="I20" s="1031"/>
      <c r="J20" s="740" t="s">
        <v>683</v>
      </c>
      <c r="K20" s="741" t="s">
        <v>683</v>
      </c>
      <c r="L20" s="1022"/>
      <c r="M20" s="1033"/>
      <c r="N20" s="741"/>
      <c r="O20" s="741"/>
    </row>
    <row r="21" spans="1:15" x14ac:dyDescent="0.3">
      <c r="A21" s="422" t="s">
        <v>698</v>
      </c>
      <c r="B21" s="1030" t="s">
        <v>683</v>
      </c>
      <c r="C21" s="558">
        <v>365</v>
      </c>
      <c r="D21" s="423" t="s">
        <v>683</v>
      </c>
      <c r="E21" s="423" t="s">
        <v>683</v>
      </c>
      <c r="F21" s="424">
        <v>372</v>
      </c>
      <c r="G21" s="1031"/>
      <c r="H21" s="1032"/>
      <c r="I21" s="1031"/>
      <c r="J21" s="740" t="s">
        <v>683</v>
      </c>
      <c r="K21" s="741" t="s">
        <v>683</v>
      </c>
      <c r="L21" s="1022"/>
      <c r="M21" s="1033"/>
      <c r="N21" s="741"/>
      <c r="O21" s="741"/>
    </row>
    <row r="22" spans="1:15" x14ac:dyDescent="0.3">
      <c r="A22" s="422" t="s">
        <v>699</v>
      </c>
      <c r="B22" s="1030" t="s">
        <v>683</v>
      </c>
      <c r="C22" s="558">
        <v>671</v>
      </c>
      <c r="D22" s="423" t="s">
        <v>683</v>
      </c>
      <c r="E22" s="423" t="s">
        <v>683</v>
      </c>
      <c r="F22" s="424">
        <v>1251</v>
      </c>
      <c r="G22" s="1031"/>
      <c r="H22" s="1032"/>
      <c r="I22" s="1031"/>
      <c r="J22" s="740" t="s">
        <v>683</v>
      </c>
      <c r="K22" s="741" t="s">
        <v>683</v>
      </c>
      <c r="L22" s="1022"/>
      <c r="M22" s="1033"/>
      <c r="N22" s="741"/>
      <c r="O22" s="741"/>
    </row>
    <row r="23" spans="1:15" ht="12.9" thickBot="1" x14ac:dyDescent="0.35">
      <c r="A23" s="401" t="s">
        <v>700</v>
      </c>
      <c r="B23" s="1044" t="s">
        <v>683</v>
      </c>
      <c r="C23" s="558"/>
      <c r="D23" s="428" t="s">
        <v>683</v>
      </c>
      <c r="E23" s="428" t="s">
        <v>683</v>
      </c>
      <c r="F23" s="452"/>
      <c r="G23" s="1036"/>
      <c r="H23" s="1035"/>
      <c r="I23" s="1036"/>
      <c r="J23" s="772" t="s">
        <v>683</v>
      </c>
      <c r="K23" s="773" t="s">
        <v>683</v>
      </c>
      <c r="L23" s="1022"/>
      <c r="M23" s="1045"/>
      <c r="N23" s="773"/>
      <c r="O23" s="773"/>
    </row>
    <row r="24" spans="1:15" ht="14.15" x14ac:dyDescent="0.35">
      <c r="A24" s="456" t="s">
        <v>701</v>
      </c>
      <c r="B24" s="617" t="s">
        <v>683</v>
      </c>
      <c r="C24" s="567">
        <v>4491</v>
      </c>
      <c r="D24" s="1046">
        <v>4550</v>
      </c>
      <c r="E24" s="1046">
        <v>4400</v>
      </c>
      <c r="F24" s="619">
        <v>1015</v>
      </c>
      <c r="G24" s="1047"/>
      <c r="H24" s="1048"/>
      <c r="I24" s="1047"/>
      <c r="J24" s="1049">
        <f t="shared" ref="J24:J47" si="0">SUM(F24:I24)</f>
        <v>1015</v>
      </c>
      <c r="K24" s="1050">
        <f t="shared" ref="K24:K47" si="1">(J24/E24)*100</f>
        <v>23.068181818181817</v>
      </c>
      <c r="L24" s="1022"/>
      <c r="M24" s="1023"/>
      <c r="N24" s="1051"/>
      <c r="O24" s="1050"/>
    </row>
    <row r="25" spans="1:15" ht="14.15" x14ac:dyDescent="0.35">
      <c r="A25" s="422" t="s">
        <v>702</v>
      </c>
      <c r="B25" s="624" t="s">
        <v>683</v>
      </c>
      <c r="C25" s="558"/>
      <c r="D25" s="1052"/>
      <c r="E25" s="1052"/>
      <c r="F25" s="626"/>
      <c r="G25" s="1031"/>
      <c r="H25" s="1032"/>
      <c r="I25" s="1031"/>
      <c r="J25" s="1053">
        <f t="shared" si="0"/>
        <v>0</v>
      </c>
      <c r="K25" s="1054" t="e">
        <f t="shared" si="1"/>
        <v>#DIV/0!</v>
      </c>
      <c r="L25" s="1022"/>
      <c r="M25" s="1033"/>
      <c r="N25" s="1055"/>
      <c r="O25" s="1054"/>
    </row>
    <row r="26" spans="1:15" ht="14.6" thickBot="1" x14ac:dyDescent="0.4">
      <c r="A26" s="401" t="s">
        <v>703</v>
      </c>
      <c r="B26" s="631">
        <v>672</v>
      </c>
      <c r="C26" s="578">
        <v>650</v>
      </c>
      <c r="D26" s="1056">
        <v>650</v>
      </c>
      <c r="E26" s="1056">
        <v>650</v>
      </c>
      <c r="F26" s="633">
        <v>160</v>
      </c>
      <c r="G26" s="1057"/>
      <c r="H26" s="1058"/>
      <c r="I26" s="1059"/>
      <c r="J26" s="1060">
        <f t="shared" si="0"/>
        <v>160</v>
      </c>
      <c r="K26" s="1061">
        <f t="shared" si="1"/>
        <v>24.615384615384617</v>
      </c>
      <c r="L26" s="1022"/>
      <c r="M26" s="1037"/>
      <c r="N26" s="1062"/>
      <c r="O26" s="1061"/>
    </row>
    <row r="27" spans="1:15" ht="14.15" x14ac:dyDescent="0.35">
      <c r="A27" s="413" t="s">
        <v>704</v>
      </c>
      <c r="B27" s="638">
        <v>501</v>
      </c>
      <c r="C27" s="558">
        <v>155</v>
      </c>
      <c r="D27" s="1063">
        <v>267</v>
      </c>
      <c r="E27" s="1063">
        <v>303</v>
      </c>
      <c r="F27" s="640">
        <v>62</v>
      </c>
      <c r="G27" s="1042"/>
      <c r="H27" s="1041"/>
      <c r="I27" s="1042"/>
      <c r="J27" s="1049">
        <f t="shared" si="0"/>
        <v>62</v>
      </c>
      <c r="K27" s="1050">
        <f t="shared" si="1"/>
        <v>20.462046204620464</v>
      </c>
      <c r="L27" s="1022"/>
      <c r="M27" s="1043"/>
      <c r="N27" s="1064"/>
      <c r="O27" s="1065"/>
    </row>
    <row r="28" spans="1:15" ht="14.15" x14ac:dyDescent="0.35">
      <c r="A28" s="422" t="s">
        <v>705</v>
      </c>
      <c r="B28" s="643">
        <v>502</v>
      </c>
      <c r="C28" s="558">
        <v>75</v>
      </c>
      <c r="D28" s="1066">
        <v>121</v>
      </c>
      <c r="E28" s="1066">
        <v>150</v>
      </c>
      <c r="F28" s="645">
        <v>46</v>
      </c>
      <c r="G28" s="1031"/>
      <c r="H28" s="1032"/>
      <c r="I28" s="1031"/>
      <c r="J28" s="1053">
        <f t="shared" si="0"/>
        <v>46</v>
      </c>
      <c r="K28" s="1054">
        <f t="shared" si="1"/>
        <v>30.666666666666664</v>
      </c>
      <c r="L28" s="1022"/>
      <c r="M28" s="1033"/>
      <c r="N28" s="1055"/>
      <c r="O28" s="1054"/>
    </row>
    <row r="29" spans="1:15" ht="14.15" x14ac:dyDescent="0.35">
      <c r="A29" s="422" t="s">
        <v>706</v>
      </c>
      <c r="B29" s="643">
        <v>504</v>
      </c>
      <c r="C29" s="558"/>
      <c r="D29" s="1066"/>
      <c r="E29" s="1066"/>
      <c r="F29" s="645"/>
      <c r="G29" s="1031"/>
      <c r="H29" s="1032"/>
      <c r="I29" s="1031"/>
      <c r="J29" s="1053">
        <f t="shared" si="0"/>
        <v>0</v>
      </c>
      <c r="K29" s="1054" t="e">
        <f t="shared" si="1"/>
        <v>#DIV/0!</v>
      </c>
      <c r="L29" s="1022"/>
      <c r="M29" s="1033"/>
      <c r="N29" s="1055"/>
      <c r="O29" s="1054"/>
    </row>
    <row r="30" spans="1:15" ht="14.15" x14ac:dyDescent="0.35">
      <c r="A30" s="422" t="s">
        <v>707</v>
      </c>
      <c r="B30" s="643">
        <v>511</v>
      </c>
      <c r="C30" s="558">
        <v>98</v>
      </c>
      <c r="D30" s="1066">
        <v>80</v>
      </c>
      <c r="E30" s="1066">
        <v>155</v>
      </c>
      <c r="F30" s="645">
        <v>6</v>
      </c>
      <c r="G30" s="1031"/>
      <c r="H30" s="1032"/>
      <c r="I30" s="1031"/>
      <c r="J30" s="1053">
        <f t="shared" si="0"/>
        <v>6</v>
      </c>
      <c r="K30" s="1054">
        <f t="shared" si="1"/>
        <v>3.870967741935484</v>
      </c>
      <c r="L30" s="1022"/>
      <c r="M30" s="1033"/>
      <c r="N30" s="1055"/>
      <c r="O30" s="1054"/>
    </row>
    <row r="31" spans="1:15" ht="14.15" x14ac:dyDescent="0.35">
      <c r="A31" s="422" t="s">
        <v>708</v>
      </c>
      <c r="B31" s="643">
        <v>518</v>
      </c>
      <c r="C31" s="558">
        <v>264</v>
      </c>
      <c r="D31" s="1066">
        <v>249</v>
      </c>
      <c r="E31" s="1066">
        <v>258</v>
      </c>
      <c r="F31" s="645">
        <v>84</v>
      </c>
      <c r="G31" s="1031"/>
      <c r="H31" s="1032"/>
      <c r="I31" s="1031"/>
      <c r="J31" s="1053">
        <f t="shared" si="0"/>
        <v>84</v>
      </c>
      <c r="K31" s="1054">
        <f t="shared" si="1"/>
        <v>32.558139534883722</v>
      </c>
      <c r="L31" s="1022"/>
      <c r="M31" s="1033"/>
      <c r="N31" s="1055"/>
      <c r="O31" s="1054"/>
    </row>
    <row r="32" spans="1:15" ht="14.15" x14ac:dyDescent="0.35">
      <c r="A32" s="422" t="s">
        <v>709</v>
      </c>
      <c r="B32" s="643">
        <v>521</v>
      </c>
      <c r="C32" s="558">
        <v>2839</v>
      </c>
      <c r="D32" s="1066">
        <v>2875</v>
      </c>
      <c r="E32" s="1066">
        <v>2756</v>
      </c>
      <c r="F32" s="645">
        <v>638</v>
      </c>
      <c r="G32" s="1031"/>
      <c r="H32" s="1032"/>
      <c r="I32" s="1031"/>
      <c r="J32" s="1053">
        <f t="shared" si="0"/>
        <v>638</v>
      </c>
      <c r="K32" s="1054">
        <f t="shared" si="1"/>
        <v>23.149492017416545</v>
      </c>
      <c r="L32" s="1022"/>
      <c r="M32" s="1033"/>
      <c r="N32" s="1055"/>
      <c r="O32" s="1054"/>
    </row>
    <row r="33" spans="1:15" ht="14.15" x14ac:dyDescent="0.35">
      <c r="A33" s="422" t="s">
        <v>710</v>
      </c>
      <c r="B33" s="643" t="s">
        <v>711</v>
      </c>
      <c r="C33" s="558">
        <v>1082</v>
      </c>
      <c r="D33" s="1066">
        <v>1104</v>
      </c>
      <c r="E33" s="1066">
        <v>969</v>
      </c>
      <c r="F33" s="645">
        <v>227</v>
      </c>
      <c r="G33" s="1031"/>
      <c r="H33" s="1032"/>
      <c r="I33" s="1031"/>
      <c r="J33" s="1053">
        <f t="shared" si="0"/>
        <v>227</v>
      </c>
      <c r="K33" s="1054">
        <f t="shared" si="1"/>
        <v>23.426212590299279</v>
      </c>
      <c r="L33" s="1022"/>
      <c r="M33" s="1033"/>
      <c r="N33" s="1055"/>
      <c r="O33" s="1054"/>
    </row>
    <row r="34" spans="1:15" ht="14.15" x14ac:dyDescent="0.35">
      <c r="A34" s="422" t="s">
        <v>712</v>
      </c>
      <c r="B34" s="643">
        <v>557</v>
      </c>
      <c r="C34" s="558"/>
      <c r="D34" s="1066"/>
      <c r="E34" s="1066"/>
      <c r="F34" s="645"/>
      <c r="G34" s="1031"/>
      <c r="H34" s="1032"/>
      <c r="I34" s="1031"/>
      <c r="J34" s="1053">
        <f t="shared" si="0"/>
        <v>0</v>
      </c>
      <c r="K34" s="1054" t="e">
        <f t="shared" si="1"/>
        <v>#DIV/0!</v>
      </c>
      <c r="L34" s="1022"/>
      <c r="M34" s="1033"/>
      <c r="N34" s="1055"/>
      <c r="O34" s="1054"/>
    </row>
    <row r="35" spans="1:15" ht="14.15" x14ac:dyDescent="0.35">
      <c r="A35" s="422" t="s">
        <v>713</v>
      </c>
      <c r="B35" s="643">
        <v>551</v>
      </c>
      <c r="C35" s="558">
        <v>9</v>
      </c>
      <c r="D35" s="1066">
        <v>14</v>
      </c>
      <c r="E35" s="1066">
        <v>14</v>
      </c>
      <c r="F35" s="645">
        <v>2</v>
      </c>
      <c r="G35" s="1031"/>
      <c r="H35" s="1032"/>
      <c r="I35" s="1031"/>
      <c r="J35" s="1053">
        <f t="shared" si="0"/>
        <v>2</v>
      </c>
      <c r="K35" s="1054">
        <f t="shared" si="1"/>
        <v>14.285714285714285</v>
      </c>
      <c r="L35" s="1022"/>
      <c r="M35" s="1033"/>
      <c r="N35" s="1055"/>
      <c r="O35" s="1054"/>
    </row>
    <row r="36" spans="1:15" ht="14.6" thickBot="1" x14ac:dyDescent="0.4">
      <c r="A36" s="388" t="s">
        <v>714</v>
      </c>
      <c r="B36" s="646" t="s">
        <v>715</v>
      </c>
      <c r="C36" s="515">
        <v>47</v>
      </c>
      <c r="D36" s="1067">
        <v>62</v>
      </c>
      <c r="E36" s="1067">
        <v>85</v>
      </c>
      <c r="F36" s="648">
        <v>43</v>
      </c>
      <c r="G36" s="1018"/>
      <c r="H36" s="1035"/>
      <c r="I36" s="1031"/>
      <c r="J36" s="1068">
        <f t="shared" si="0"/>
        <v>43</v>
      </c>
      <c r="K36" s="1069">
        <f t="shared" si="1"/>
        <v>50.588235294117645</v>
      </c>
      <c r="L36" s="1022"/>
      <c r="M36" s="1045"/>
      <c r="N36" s="1070"/>
      <c r="O36" s="1069"/>
    </row>
    <row r="37" spans="1:15" ht="14.6" thickBot="1" x14ac:dyDescent="0.4">
      <c r="A37" s="651" t="s">
        <v>716</v>
      </c>
      <c r="B37" s="652"/>
      <c r="C37" s="615">
        <f t="shared" ref="C37:I37" si="2">SUM(C27:C36)</f>
        <v>4569</v>
      </c>
      <c r="D37" s="654">
        <f t="shared" si="2"/>
        <v>4772</v>
      </c>
      <c r="E37" s="654">
        <f t="shared" si="2"/>
        <v>4690</v>
      </c>
      <c r="F37" s="1071">
        <f t="shared" si="2"/>
        <v>1108</v>
      </c>
      <c r="G37" s="1072">
        <f t="shared" si="2"/>
        <v>0</v>
      </c>
      <c r="H37" s="1071">
        <f t="shared" si="2"/>
        <v>0</v>
      </c>
      <c r="I37" s="1072">
        <f t="shared" si="2"/>
        <v>0</v>
      </c>
      <c r="J37" s="615">
        <f t="shared" si="0"/>
        <v>1108</v>
      </c>
      <c r="K37" s="1073">
        <f t="shared" si="1"/>
        <v>23.624733475479744</v>
      </c>
      <c r="L37" s="1022"/>
      <c r="M37" s="1073">
        <f>SUM(M27:M36)</f>
        <v>0</v>
      </c>
      <c r="N37" s="1074">
        <f>SUM(N27:N36)</f>
        <v>0</v>
      </c>
      <c r="O37" s="1073">
        <f>SUM(O27:O36)</f>
        <v>0</v>
      </c>
    </row>
    <row r="38" spans="1:15" ht="14.15" x14ac:dyDescent="0.35">
      <c r="A38" s="413" t="s">
        <v>717</v>
      </c>
      <c r="B38" s="638">
        <v>601</v>
      </c>
      <c r="C38" s="593"/>
      <c r="D38" s="1063"/>
      <c r="E38" s="1063"/>
      <c r="F38" s="659"/>
      <c r="G38" s="1042"/>
      <c r="H38" s="1041"/>
      <c r="I38" s="1031"/>
      <c r="J38" s="1075">
        <f t="shared" si="0"/>
        <v>0</v>
      </c>
      <c r="K38" s="1065" t="e">
        <f t="shared" si="1"/>
        <v>#DIV/0!</v>
      </c>
      <c r="L38" s="1022"/>
      <c r="M38" s="1043"/>
      <c r="N38" s="1064"/>
      <c r="O38" s="1065"/>
    </row>
    <row r="39" spans="1:15" ht="14.15" x14ac:dyDescent="0.35">
      <c r="A39" s="422" t="s">
        <v>718</v>
      </c>
      <c r="B39" s="643">
        <v>602</v>
      </c>
      <c r="C39" s="558">
        <v>130</v>
      </c>
      <c r="D39" s="1066">
        <v>150</v>
      </c>
      <c r="E39" s="1066">
        <v>150</v>
      </c>
      <c r="F39" s="645">
        <v>40</v>
      </c>
      <c r="G39" s="1031"/>
      <c r="H39" s="1032"/>
      <c r="I39" s="1031"/>
      <c r="J39" s="1053">
        <f t="shared" si="0"/>
        <v>40</v>
      </c>
      <c r="K39" s="1054">
        <f t="shared" si="1"/>
        <v>26.666666666666668</v>
      </c>
      <c r="L39" s="1022"/>
      <c r="M39" s="1033"/>
      <c r="N39" s="1055"/>
      <c r="O39" s="1054"/>
    </row>
    <row r="40" spans="1:15" ht="14.15" x14ac:dyDescent="0.35">
      <c r="A40" s="422" t="s">
        <v>719</v>
      </c>
      <c r="B40" s="643">
        <v>604</v>
      </c>
      <c r="C40" s="558"/>
      <c r="D40" s="1066"/>
      <c r="E40" s="1066"/>
      <c r="F40" s="645"/>
      <c r="G40" s="1031"/>
      <c r="H40" s="1032"/>
      <c r="I40" s="1031"/>
      <c r="J40" s="1053">
        <f t="shared" si="0"/>
        <v>0</v>
      </c>
      <c r="K40" s="1054" t="e">
        <f t="shared" si="1"/>
        <v>#DIV/0!</v>
      </c>
      <c r="L40" s="1022"/>
      <c r="M40" s="1033"/>
      <c r="N40" s="1055"/>
      <c r="O40" s="1054"/>
    </row>
    <row r="41" spans="1:15" ht="14.15" x14ac:dyDescent="0.35">
      <c r="A41" s="422" t="s">
        <v>720</v>
      </c>
      <c r="B41" s="643" t="s">
        <v>721</v>
      </c>
      <c r="C41" s="558">
        <v>4491</v>
      </c>
      <c r="D41" s="1066">
        <v>4587</v>
      </c>
      <c r="E41" s="1066">
        <v>4400</v>
      </c>
      <c r="F41" s="645">
        <v>1014</v>
      </c>
      <c r="G41" s="1031"/>
      <c r="H41" s="1032"/>
      <c r="I41" s="1031"/>
      <c r="J41" s="1053">
        <f t="shared" si="0"/>
        <v>1014</v>
      </c>
      <c r="K41" s="1054">
        <f t="shared" si="1"/>
        <v>23.045454545454547</v>
      </c>
      <c r="L41" s="1022"/>
      <c r="M41" s="1033"/>
      <c r="N41" s="1055"/>
      <c r="O41" s="1054"/>
    </row>
    <row r="42" spans="1:15" ht="14.6" thickBot="1" x14ac:dyDescent="0.4">
      <c r="A42" s="388" t="s">
        <v>722</v>
      </c>
      <c r="B42" s="646" t="s">
        <v>723</v>
      </c>
      <c r="C42" s="515">
        <v>29</v>
      </c>
      <c r="D42" s="1067">
        <v>35</v>
      </c>
      <c r="E42" s="1067">
        <v>140</v>
      </c>
      <c r="F42" s="648">
        <v>126</v>
      </c>
      <c r="G42" s="1018"/>
      <c r="H42" s="1035"/>
      <c r="I42" s="1031"/>
      <c r="J42" s="1060">
        <f t="shared" si="0"/>
        <v>126</v>
      </c>
      <c r="K42" s="1061">
        <f t="shared" si="1"/>
        <v>90</v>
      </c>
      <c r="L42" s="1022"/>
      <c r="M42" s="1045"/>
      <c r="N42" s="1070"/>
      <c r="O42" s="1069"/>
    </row>
    <row r="43" spans="1:15" ht="14.6" thickBot="1" x14ac:dyDescent="0.4">
      <c r="A43" s="651" t="s">
        <v>724</v>
      </c>
      <c r="B43" s="652" t="s">
        <v>683</v>
      </c>
      <c r="C43" s="615">
        <f t="shared" ref="C43:I43" si="3">SUM(C38:C42)</f>
        <v>4650</v>
      </c>
      <c r="D43" s="654">
        <f t="shared" si="3"/>
        <v>4772</v>
      </c>
      <c r="E43" s="654">
        <f t="shared" si="3"/>
        <v>4690</v>
      </c>
      <c r="F43" s="1071">
        <f t="shared" si="3"/>
        <v>1180</v>
      </c>
      <c r="G43" s="1072">
        <f t="shared" si="3"/>
        <v>0</v>
      </c>
      <c r="H43" s="1071">
        <f t="shared" si="3"/>
        <v>0</v>
      </c>
      <c r="I43" s="1076">
        <f t="shared" si="3"/>
        <v>0</v>
      </c>
      <c r="J43" s="1075">
        <f t="shared" si="0"/>
        <v>1180</v>
      </c>
      <c r="K43" s="1065">
        <f t="shared" si="1"/>
        <v>25.159914712153519</v>
      </c>
      <c r="L43" s="1022"/>
      <c r="M43" s="1073">
        <f>SUM(M38:M42)</f>
        <v>0</v>
      </c>
      <c r="N43" s="1074">
        <f>SUM(N38:N42)</f>
        <v>0</v>
      </c>
      <c r="O43" s="1073">
        <f>SUM(O38:O42)</f>
        <v>0</v>
      </c>
    </row>
    <row r="44" spans="1:15" s="523" customFormat="1" ht="5.25" customHeight="1" thickBot="1" x14ac:dyDescent="0.4">
      <c r="A44" s="513"/>
      <c r="B44" s="664"/>
      <c r="C44" s="1077"/>
      <c r="D44" s="1078"/>
      <c r="E44" s="1078"/>
      <c r="F44" s="1079"/>
      <c r="G44" s="1080"/>
      <c r="H44" s="1019"/>
      <c r="I44" s="1080"/>
      <c r="J44" s="1049"/>
      <c r="K44" s="1050"/>
      <c r="L44" s="1081"/>
      <c r="M44" s="1082"/>
      <c r="N44" s="1074"/>
      <c r="O44" s="1074"/>
    </row>
    <row r="45" spans="1:15" ht="14.6" thickBot="1" x14ac:dyDescent="0.4">
      <c r="A45" s="668" t="s">
        <v>725</v>
      </c>
      <c r="B45" s="652" t="s">
        <v>683</v>
      </c>
      <c r="C45" s="1071">
        <f t="shared" ref="C45:I45" si="4">C43-C41</f>
        <v>159</v>
      </c>
      <c r="D45" s="615">
        <f t="shared" si="4"/>
        <v>185</v>
      </c>
      <c r="E45" s="615">
        <f t="shared" si="4"/>
        <v>290</v>
      </c>
      <c r="F45" s="1071">
        <f t="shared" si="4"/>
        <v>166</v>
      </c>
      <c r="G45" s="1072">
        <f t="shared" si="4"/>
        <v>0</v>
      </c>
      <c r="H45" s="1071">
        <f t="shared" si="4"/>
        <v>0</v>
      </c>
      <c r="I45" s="1083">
        <f t="shared" si="4"/>
        <v>0</v>
      </c>
      <c r="J45" s="1049">
        <f t="shared" si="0"/>
        <v>166</v>
      </c>
      <c r="K45" s="1050">
        <f t="shared" si="1"/>
        <v>57.241379310344833</v>
      </c>
      <c r="L45" s="1022"/>
      <c r="M45" s="1073">
        <f>M43-M41</f>
        <v>0</v>
      </c>
      <c r="N45" s="1074">
        <f>N43-N41</f>
        <v>0</v>
      </c>
      <c r="O45" s="1073">
        <f>O43-O41</f>
        <v>0</v>
      </c>
    </row>
    <row r="46" spans="1:15" ht="14.6" thickBot="1" x14ac:dyDescent="0.4">
      <c r="A46" s="651" t="s">
        <v>726</v>
      </c>
      <c r="B46" s="652" t="s">
        <v>683</v>
      </c>
      <c r="C46" s="1071">
        <f t="shared" ref="C46:I46" si="5">C43-C37</f>
        <v>81</v>
      </c>
      <c r="D46" s="615">
        <f t="shared" si="5"/>
        <v>0</v>
      </c>
      <c r="E46" s="615">
        <f t="shared" si="5"/>
        <v>0</v>
      </c>
      <c r="F46" s="1071">
        <f t="shared" si="5"/>
        <v>72</v>
      </c>
      <c r="G46" s="1072">
        <f t="shared" si="5"/>
        <v>0</v>
      </c>
      <c r="H46" s="1071">
        <f t="shared" si="5"/>
        <v>0</v>
      </c>
      <c r="I46" s="1083">
        <f t="shared" si="5"/>
        <v>0</v>
      </c>
      <c r="J46" s="1049">
        <f t="shared" si="0"/>
        <v>72</v>
      </c>
      <c r="K46" s="1050" t="e">
        <f t="shared" si="1"/>
        <v>#DIV/0!</v>
      </c>
      <c r="L46" s="1022"/>
      <c r="M46" s="1073">
        <f>M43-M37</f>
        <v>0</v>
      </c>
      <c r="N46" s="1074">
        <f>N43-N37</f>
        <v>0</v>
      </c>
      <c r="O46" s="1073">
        <f>O43-O37</f>
        <v>0</v>
      </c>
    </row>
    <row r="47" spans="1:15" ht="14.6" thickBot="1" x14ac:dyDescent="0.4">
      <c r="A47" s="672" t="s">
        <v>727</v>
      </c>
      <c r="B47" s="673" t="s">
        <v>683</v>
      </c>
      <c r="C47" s="1071">
        <f t="shared" ref="C47:I47" si="6">C46-C41</f>
        <v>-4410</v>
      </c>
      <c r="D47" s="615">
        <f t="shared" si="6"/>
        <v>-4587</v>
      </c>
      <c r="E47" s="615">
        <f t="shared" si="6"/>
        <v>-4400</v>
      </c>
      <c r="F47" s="1071">
        <f t="shared" si="6"/>
        <v>-942</v>
      </c>
      <c r="G47" s="1072">
        <f t="shared" si="6"/>
        <v>0</v>
      </c>
      <c r="H47" s="1071">
        <f t="shared" si="6"/>
        <v>0</v>
      </c>
      <c r="I47" s="1083">
        <f t="shared" si="6"/>
        <v>0</v>
      </c>
      <c r="J47" s="1049">
        <f t="shared" si="0"/>
        <v>-942</v>
      </c>
      <c r="K47" s="1073">
        <f t="shared" si="1"/>
        <v>21.409090909090907</v>
      </c>
      <c r="L47" s="1022"/>
      <c r="M47" s="1073">
        <f>M46-M41</f>
        <v>0</v>
      </c>
      <c r="N47" s="1074">
        <f>N46-N41</f>
        <v>0</v>
      </c>
      <c r="O47" s="1073">
        <f>O46-O41</f>
        <v>0</v>
      </c>
    </row>
    <row r="50" spans="1:12" ht="14.15" x14ac:dyDescent="0.35">
      <c r="A50" s="529" t="s">
        <v>728</v>
      </c>
    </row>
    <row r="51" spans="1:12" s="376" customFormat="1" ht="14.15" x14ac:dyDescent="0.35">
      <c r="A51" s="530" t="s">
        <v>729</v>
      </c>
      <c r="B51" s="531"/>
      <c r="E51" s="352"/>
      <c r="F51" s="352"/>
      <c r="G51" s="352"/>
      <c r="H51" s="352"/>
      <c r="I51" s="352"/>
      <c r="J51" s="352"/>
    </row>
    <row r="52" spans="1:12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2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5" spans="1:12" x14ac:dyDescent="0.3">
      <c r="A55" s="350" t="s">
        <v>755</v>
      </c>
    </row>
    <row r="56" spans="1:12" x14ac:dyDescent="0.3">
      <c r="A56" s="350" t="s">
        <v>756</v>
      </c>
      <c r="B56" s="1084"/>
      <c r="C56" s="1084"/>
      <c r="D56" s="1084"/>
      <c r="E56" s="1084"/>
      <c r="F56" s="1084"/>
      <c r="G56" s="1084"/>
      <c r="H56" s="1084"/>
      <c r="I56" s="1084"/>
      <c r="J56" s="1084"/>
      <c r="K56" s="1084"/>
      <c r="L56" s="1084"/>
    </row>
    <row r="57" spans="1:12" x14ac:dyDescent="0.3">
      <c r="A57" s="350" t="s">
        <v>757</v>
      </c>
      <c r="B57" s="1085"/>
      <c r="C57" s="1085"/>
      <c r="D57" s="1085"/>
      <c r="E57" s="1085"/>
      <c r="F57" s="1086"/>
      <c r="G57" s="1085"/>
      <c r="H57" s="1085"/>
      <c r="I57" s="1085"/>
      <c r="J57" s="1085"/>
      <c r="K57" s="1085"/>
    </row>
    <row r="59" spans="1:12" x14ac:dyDescent="0.3">
      <c r="A59" s="350" t="s">
        <v>758</v>
      </c>
    </row>
    <row r="61" spans="1:12" x14ac:dyDescent="0.3">
      <c r="A61" s="350" t="s">
        <v>759</v>
      </c>
    </row>
  </sheetData>
  <mergeCells count="4">
    <mergeCell ref="A1:O1"/>
    <mergeCell ref="B7:O7"/>
    <mergeCell ref="F9:I9"/>
    <mergeCell ref="B56:L5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3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359"/>
      <c r="C6" s="360"/>
      <c r="F6" s="356"/>
      <c r="G6" s="356"/>
    </row>
    <row r="7" spans="1:16" ht="24.75" customHeight="1" x14ac:dyDescent="0.4">
      <c r="A7" s="361" t="s">
        <v>660</v>
      </c>
      <c r="B7" s="362"/>
      <c r="C7" s="1006" t="s">
        <v>760</v>
      </c>
      <c r="D7" s="1006"/>
      <c r="E7" s="1006"/>
      <c r="F7" s="1006"/>
      <c r="G7" s="1087"/>
      <c r="H7" s="1087"/>
      <c r="I7" s="1087"/>
      <c r="J7" s="1087"/>
      <c r="K7" s="1087"/>
      <c r="L7" s="1088"/>
      <c r="M7" s="1088"/>
      <c r="N7" s="1088"/>
      <c r="O7" s="1088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1008"/>
      <c r="B9" s="1009"/>
      <c r="C9" s="604" t="s">
        <v>0</v>
      </c>
      <c r="D9" s="369" t="s">
        <v>663</v>
      </c>
      <c r="E9" s="370" t="s">
        <v>664</v>
      </c>
      <c r="F9" s="371" t="s">
        <v>665</v>
      </c>
      <c r="G9" s="1010"/>
      <c r="H9" s="1010"/>
      <c r="I9" s="1011"/>
      <c r="J9" s="374" t="s">
        <v>666</v>
      </c>
      <c r="K9" s="375" t="s">
        <v>667</v>
      </c>
      <c r="M9" s="1009" t="s">
        <v>668</v>
      </c>
      <c r="N9" s="1009" t="s">
        <v>669</v>
      </c>
      <c r="O9" s="1009" t="s">
        <v>668</v>
      </c>
    </row>
    <row r="10" spans="1:16" ht="12.9" thickBot="1" x14ac:dyDescent="0.35">
      <c r="A10" s="377" t="s">
        <v>670</v>
      </c>
      <c r="B10" s="1012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1013" t="s">
        <v>674</v>
      </c>
      <c r="H10" s="1013" t="s">
        <v>675</v>
      </c>
      <c r="I10" s="1014" t="s">
        <v>676</v>
      </c>
      <c r="J10" s="385" t="s">
        <v>677</v>
      </c>
      <c r="K10" s="386" t="s">
        <v>678</v>
      </c>
      <c r="M10" s="1015" t="s">
        <v>679</v>
      </c>
      <c r="N10" s="1012" t="s">
        <v>680</v>
      </c>
      <c r="O10" s="1012" t="s">
        <v>681</v>
      </c>
    </row>
    <row r="11" spans="1:16" x14ac:dyDescent="0.3">
      <c r="A11" s="388" t="s">
        <v>682</v>
      </c>
      <c r="B11" s="1016"/>
      <c r="C11" s="1090">
        <v>24</v>
      </c>
      <c r="D11" s="1091">
        <v>24</v>
      </c>
      <c r="E11" s="1091">
        <v>24</v>
      </c>
      <c r="F11" s="1092">
        <v>24</v>
      </c>
      <c r="G11" s="1093"/>
      <c r="H11" s="1094"/>
      <c r="I11" s="1095"/>
      <c r="J11" s="1021" t="s">
        <v>683</v>
      </c>
      <c r="K11" s="758" t="s">
        <v>683</v>
      </c>
      <c r="L11" s="1022"/>
      <c r="M11" s="1023"/>
      <c r="N11" s="1024"/>
      <c r="O11" s="1024"/>
    </row>
    <row r="12" spans="1:16" ht="12.9" thickBot="1" x14ac:dyDescent="0.35">
      <c r="A12" s="401" t="s">
        <v>684</v>
      </c>
      <c r="B12" s="1025"/>
      <c r="C12" s="609">
        <v>22.85</v>
      </c>
      <c r="D12" s="723">
        <v>22.29</v>
      </c>
      <c r="E12" s="723">
        <v>22.29</v>
      </c>
      <c r="F12" s="551">
        <v>22.29</v>
      </c>
      <c r="G12" s="1096"/>
      <c r="H12" s="1097"/>
      <c r="I12" s="1096"/>
      <c r="J12" s="728"/>
      <c r="K12" s="729" t="s">
        <v>683</v>
      </c>
      <c r="L12" s="1022"/>
      <c r="M12" s="1045"/>
      <c r="N12" s="729"/>
      <c r="O12" s="729"/>
    </row>
    <row r="13" spans="1:16" x14ac:dyDescent="0.3">
      <c r="A13" s="413" t="s">
        <v>735</v>
      </c>
      <c r="B13" s="1030" t="s">
        <v>686</v>
      </c>
      <c r="C13" s="558">
        <v>3391</v>
      </c>
      <c r="D13" s="391" t="s">
        <v>683</v>
      </c>
      <c r="E13" s="391" t="s">
        <v>683</v>
      </c>
      <c r="F13" s="1098">
        <v>3394</v>
      </c>
      <c r="G13" s="1099"/>
      <c r="H13" s="1100"/>
      <c r="I13" s="1099"/>
      <c r="J13" s="740" t="s">
        <v>683</v>
      </c>
      <c r="K13" s="741" t="s">
        <v>683</v>
      </c>
      <c r="L13" s="1022"/>
      <c r="M13" s="1023"/>
      <c r="N13" s="741"/>
      <c r="O13" s="741"/>
    </row>
    <row r="14" spans="1:16" x14ac:dyDescent="0.3">
      <c r="A14" s="422" t="s">
        <v>736</v>
      </c>
      <c r="B14" s="1030" t="s">
        <v>688</v>
      </c>
      <c r="C14" s="558">
        <v>3335</v>
      </c>
      <c r="D14" s="423" t="s">
        <v>683</v>
      </c>
      <c r="E14" s="423" t="s">
        <v>683</v>
      </c>
      <c r="F14" s="1101">
        <v>3341</v>
      </c>
      <c r="G14" s="1099"/>
      <c r="H14" s="1100"/>
      <c r="I14" s="1099"/>
      <c r="J14" s="740" t="s">
        <v>683</v>
      </c>
      <c r="K14" s="741" t="s">
        <v>683</v>
      </c>
      <c r="L14" s="1022"/>
      <c r="M14" s="1033"/>
      <c r="N14" s="741"/>
      <c r="O14" s="741"/>
    </row>
    <row r="15" spans="1:16" x14ac:dyDescent="0.3">
      <c r="A15" s="422" t="s">
        <v>689</v>
      </c>
      <c r="B15" s="1030" t="s">
        <v>690</v>
      </c>
      <c r="C15" s="558">
        <v>4</v>
      </c>
      <c r="D15" s="423" t="s">
        <v>683</v>
      </c>
      <c r="E15" s="423" t="s">
        <v>683</v>
      </c>
      <c r="F15" s="1101">
        <v>0</v>
      </c>
      <c r="G15" s="1099"/>
      <c r="H15" s="1100"/>
      <c r="I15" s="1099"/>
      <c r="J15" s="740" t="s">
        <v>683</v>
      </c>
      <c r="K15" s="741" t="s">
        <v>683</v>
      </c>
      <c r="L15" s="1022"/>
      <c r="M15" s="1033"/>
      <c r="N15" s="741"/>
      <c r="O15" s="741"/>
    </row>
    <row r="16" spans="1:16" x14ac:dyDescent="0.3">
      <c r="A16" s="422" t="s">
        <v>691</v>
      </c>
      <c r="B16" s="1030" t="s">
        <v>683</v>
      </c>
      <c r="C16" s="558">
        <v>503</v>
      </c>
      <c r="D16" s="423" t="s">
        <v>683</v>
      </c>
      <c r="E16" s="423" t="s">
        <v>683</v>
      </c>
      <c r="F16" s="1101">
        <v>1758</v>
      </c>
      <c r="G16" s="1099"/>
      <c r="H16" s="1100"/>
      <c r="I16" s="1099"/>
      <c r="J16" s="740" t="s">
        <v>683</v>
      </c>
      <c r="K16" s="741" t="s">
        <v>683</v>
      </c>
      <c r="L16" s="1022"/>
      <c r="M16" s="1033"/>
      <c r="N16" s="741"/>
      <c r="O16" s="741"/>
    </row>
    <row r="17" spans="1:15" ht="12.9" thickBot="1" x14ac:dyDescent="0.35">
      <c r="A17" s="388" t="s">
        <v>692</v>
      </c>
      <c r="B17" s="1034" t="s">
        <v>693</v>
      </c>
      <c r="C17" s="515">
        <v>2515</v>
      </c>
      <c r="D17" s="428" t="s">
        <v>683</v>
      </c>
      <c r="E17" s="428" t="s">
        <v>683</v>
      </c>
      <c r="F17" s="1102">
        <v>2670</v>
      </c>
      <c r="G17" s="1103"/>
      <c r="H17" s="1104"/>
      <c r="I17" s="1105"/>
      <c r="J17" s="757" t="s">
        <v>683</v>
      </c>
      <c r="K17" s="758" t="s">
        <v>683</v>
      </c>
      <c r="L17" s="1022"/>
      <c r="M17" s="1037"/>
      <c r="N17" s="758"/>
      <c r="O17" s="758"/>
    </row>
    <row r="18" spans="1:15" ht="12.9" thickBot="1" x14ac:dyDescent="0.35">
      <c r="A18" s="435" t="s">
        <v>694</v>
      </c>
      <c r="B18" s="562"/>
      <c r="C18" s="437">
        <f>C13-C14+C15+C16+C17</f>
        <v>3078</v>
      </c>
      <c r="D18" s="437" t="s">
        <v>683</v>
      </c>
      <c r="E18" s="437" t="s">
        <v>683</v>
      </c>
      <c r="F18" s="438">
        <f>F13-F14+F15+F16+F17</f>
        <v>4481</v>
      </c>
      <c r="G18" s="439"/>
      <c r="H18" s="1106"/>
      <c r="I18" s="1107"/>
      <c r="J18" s="438" t="s">
        <v>683</v>
      </c>
      <c r="K18" s="445" t="s">
        <v>683</v>
      </c>
      <c r="L18" s="1022"/>
      <c r="M18" s="1040"/>
      <c r="N18" s="445"/>
      <c r="O18" s="445"/>
    </row>
    <row r="19" spans="1:15" x14ac:dyDescent="0.3">
      <c r="A19" s="388" t="s">
        <v>695</v>
      </c>
      <c r="B19" s="1034">
        <v>401</v>
      </c>
      <c r="C19" s="515">
        <v>56</v>
      </c>
      <c r="D19" s="391" t="s">
        <v>683</v>
      </c>
      <c r="E19" s="391" t="s">
        <v>683</v>
      </c>
      <c r="F19" s="1102">
        <v>53</v>
      </c>
      <c r="G19" s="1103"/>
      <c r="H19" s="1108"/>
      <c r="I19" s="1109"/>
      <c r="J19" s="757" t="s">
        <v>683</v>
      </c>
      <c r="K19" s="758" t="s">
        <v>683</v>
      </c>
      <c r="L19" s="1022"/>
      <c r="M19" s="1043"/>
      <c r="N19" s="758"/>
      <c r="O19" s="758"/>
    </row>
    <row r="20" spans="1:15" x14ac:dyDescent="0.3">
      <c r="A20" s="422" t="s">
        <v>696</v>
      </c>
      <c r="B20" s="1030" t="s">
        <v>697</v>
      </c>
      <c r="C20" s="558">
        <v>1101</v>
      </c>
      <c r="D20" s="423" t="s">
        <v>683</v>
      </c>
      <c r="E20" s="423" t="s">
        <v>683</v>
      </c>
      <c r="F20" s="1101">
        <v>1129</v>
      </c>
      <c r="G20" s="1099"/>
      <c r="H20" s="1100"/>
      <c r="I20" s="1099"/>
      <c r="J20" s="740" t="s">
        <v>683</v>
      </c>
      <c r="K20" s="741" t="s">
        <v>683</v>
      </c>
      <c r="L20" s="1022"/>
      <c r="M20" s="1033"/>
      <c r="N20" s="741"/>
      <c r="O20" s="741"/>
    </row>
    <row r="21" spans="1:15" x14ac:dyDescent="0.3">
      <c r="A21" s="422" t="s">
        <v>698</v>
      </c>
      <c r="B21" s="1030" t="s">
        <v>683</v>
      </c>
      <c r="C21" s="558">
        <v>0</v>
      </c>
      <c r="D21" s="423" t="s">
        <v>683</v>
      </c>
      <c r="E21" s="423" t="s">
        <v>683</v>
      </c>
      <c r="F21" s="1101">
        <v>0</v>
      </c>
      <c r="G21" s="1099"/>
      <c r="H21" s="1100"/>
      <c r="I21" s="1099"/>
      <c r="J21" s="740" t="s">
        <v>683</v>
      </c>
      <c r="K21" s="741" t="s">
        <v>683</v>
      </c>
      <c r="L21" s="1022"/>
      <c r="M21" s="1033"/>
      <c r="N21" s="741"/>
      <c r="O21" s="741"/>
    </row>
    <row r="22" spans="1:15" x14ac:dyDescent="0.3">
      <c r="A22" s="422" t="s">
        <v>699</v>
      </c>
      <c r="B22" s="1030" t="s">
        <v>683</v>
      </c>
      <c r="C22" s="558">
        <v>1921</v>
      </c>
      <c r="D22" s="423" t="s">
        <v>683</v>
      </c>
      <c r="E22" s="423" t="s">
        <v>683</v>
      </c>
      <c r="F22" s="1101">
        <v>3227</v>
      </c>
      <c r="G22" s="1099"/>
      <c r="H22" s="1100"/>
      <c r="I22" s="1099"/>
      <c r="J22" s="740" t="s">
        <v>683</v>
      </c>
      <c r="K22" s="741" t="s">
        <v>683</v>
      </c>
      <c r="L22" s="1022"/>
      <c r="M22" s="1033"/>
      <c r="N22" s="741"/>
      <c r="O22" s="741"/>
    </row>
    <row r="23" spans="1:15" ht="12.9" thickBot="1" x14ac:dyDescent="0.35">
      <c r="A23" s="401" t="s">
        <v>700</v>
      </c>
      <c r="B23" s="1044" t="s">
        <v>683</v>
      </c>
      <c r="C23" s="558">
        <v>0</v>
      </c>
      <c r="D23" s="428" t="s">
        <v>683</v>
      </c>
      <c r="E23" s="428" t="s">
        <v>683</v>
      </c>
      <c r="F23" s="1110">
        <v>0</v>
      </c>
      <c r="G23" s="1105"/>
      <c r="H23" s="1104"/>
      <c r="I23" s="1105"/>
      <c r="J23" s="772" t="s">
        <v>683</v>
      </c>
      <c r="K23" s="773" t="s">
        <v>683</v>
      </c>
      <c r="L23" s="1022"/>
      <c r="M23" s="1045"/>
      <c r="N23" s="773"/>
      <c r="O23" s="773"/>
    </row>
    <row r="24" spans="1:15" ht="14.15" x14ac:dyDescent="0.35">
      <c r="A24" s="456" t="s">
        <v>701</v>
      </c>
      <c r="B24" s="617" t="s">
        <v>683</v>
      </c>
      <c r="C24" s="567">
        <v>12766</v>
      </c>
      <c r="D24" s="1111">
        <v>12720</v>
      </c>
      <c r="E24" s="1111">
        <v>12720</v>
      </c>
      <c r="F24" s="460">
        <v>2763</v>
      </c>
      <c r="G24" s="1112"/>
      <c r="H24" s="1113"/>
      <c r="I24" s="1112"/>
      <c r="J24" s="1114">
        <f t="shared" ref="J24:J47" si="0">SUM(F24:I24)</f>
        <v>2763</v>
      </c>
      <c r="K24" s="1115">
        <f t="shared" ref="K24:K47" si="1">(J24/E24)*100</f>
        <v>21.721698113207548</v>
      </c>
      <c r="L24" s="1022"/>
      <c r="M24" s="1023"/>
      <c r="N24" s="1051"/>
      <c r="O24" s="1050"/>
    </row>
    <row r="25" spans="1:15" ht="14.15" x14ac:dyDescent="0.35">
      <c r="A25" s="422" t="s">
        <v>702</v>
      </c>
      <c r="B25" s="624" t="s">
        <v>683</v>
      </c>
      <c r="C25" s="558">
        <v>0</v>
      </c>
      <c r="D25" s="1116"/>
      <c r="E25" s="1116"/>
      <c r="F25" s="470">
        <v>0</v>
      </c>
      <c r="G25" s="1099"/>
      <c r="H25" s="1100"/>
      <c r="I25" s="1099"/>
      <c r="J25" s="1117">
        <f t="shared" si="0"/>
        <v>0</v>
      </c>
      <c r="K25" s="1118" t="e">
        <f t="shared" si="1"/>
        <v>#DIV/0!</v>
      </c>
      <c r="L25" s="1022"/>
      <c r="M25" s="1033"/>
      <c r="N25" s="1055"/>
      <c r="O25" s="1054"/>
    </row>
    <row r="26" spans="1:15" ht="14.6" thickBot="1" x14ac:dyDescent="0.4">
      <c r="A26" s="401" t="s">
        <v>703</v>
      </c>
      <c r="B26" s="631">
        <v>672</v>
      </c>
      <c r="C26" s="578">
        <v>1850</v>
      </c>
      <c r="D26" s="1119">
        <v>1950</v>
      </c>
      <c r="E26" s="1119">
        <v>1950</v>
      </c>
      <c r="F26" s="477">
        <v>480</v>
      </c>
      <c r="G26" s="1120"/>
      <c r="H26" s="1121"/>
      <c r="I26" s="1122"/>
      <c r="J26" s="1123">
        <f t="shared" si="0"/>
        <v>480</v>
      </c>
      <c r="K26" s="1124">
        <f t="shared" si="1"/>
        <v>24.615384615384617</v>
      </c>
      <c r="L26" s="1022"/>
      <c r="M26" s="1037"/>
      <c r="N26" s="1062"/>
      <c r="O26" s="1061"/>
    </row>
    <row r="27" spans="1:15" ht="14.15" x14ac:dyDescent="0.35">
      <c r="A27" s="413" t="s">
        <v>704</v>
      </c>
      <c r="B27" s="638">
        <v>501</v>
      </c>
      <c r="C27" s="558">
        <v>291</v>
      </c>
      <c r="D27" s="1125">
        <v>238</v>
      </c>
      <c r="E27" s="1125">
        <v>291</v>
      </c>
      <c r="F27" s="485">
        <v>54</v>
      </c>
      <c r="G27" s="1109"/>
      <c r="H27" s="1108"/>
      <c r="I27" s="1109"/>
      <c r="J27" s="1114">
        <f t="shared" si="0"/>
        <v>54</v>
      </c>
      <c r="K27" s="1115">
        <f t="shared" si="1"/>
        <v>18.556701030927837</v>
      </c>
      <c r="L27" s="1022"/>
      <c r="M27" s="1043"/>
      <c r="N27" s="1064"/>
      <c r="O27" s="1065"/>
    </row>
    <row r="28" spans="1:15" ht="14.15" x14ac:dyDescent="0.35">
      <c r="A28" s="422" t="s">
        <v>705</v>
      </c>
      <c r="B28" s="643">
        <v>502</v>
      </c>
      <c r="C28" s="558">
        <v>574</v>
      </c>
      <c r="D28" s="1126">
        <v>595</v>
      </c>
      <c r="E28" s="1126">
        <v>640</v>
      </c>
      <c r="F28" s="489">
        <v>229</v>
      </c>
      <c r="G28" s="1099"/>
      <c r="H28" s="1100"/>
      <c r="I28" s="1099"/>
      <c r="J28" s="1117">
        <f t="shared" si="0"/>
        <v>229</v>
      </c>
      <c r="K28" s="1118">
        <f t="shared" si="1"/>
        <v>35.78125</v>
      </c>
      <c r="L28" s="1022"/>
      <c r="M28" s="1033"/>
      <c r="N28" s="1055"/>
      <c r="O28" s="1054"/>
    </row>
    <row r="29" spans="1:15" ht="14.15" x14ac:dyDescent="0.35">
      <c r="A29" s="422" t="s">
        <v>706</v>
      </c>
      <c r="B29" s="643">
        <v>504</v>
      </c>
      <c r="C29" s="558">
        <v>0</v>
      </c>
      <c r="D29" s="1126">
        <v>0</v>
      </c>
      <c r="E29" s="1126">
        <v>0</v>
      </c>
      <c r="F29" s="489">
        <v>0</v>
      </c>
      <c r="G29" s="1099"/>
      <c r="H29" s="1100"/>
      <c r="I29" s="1099"/>
      <c r="J29" s="1117">
        <f t="shared" si="0"/>
        <v>0</v>
      </c>
      <c r="K29" s="1118" t="e">
        <f t="shared" si="1"/>
        <v>#DIV/0!</v>
      </c>
      <c r="L29" s="1022"/>
      <c r="M29" s="1033"/>
      <c r="N29" s="1055"/>
      <c r="O29" s="1054"/>
    </row>
    <row r="30" spans="1:15" ht="14.15" x14ac:dyDescent="0.35">
      <c r="A30" s="422" t="s">
        <v>707</v>
      </c>
      <c r="B30" s="643">
        <v>511</v>
      </c>
      <c r="C30" s="558">
        <v>113</v>
      </c>
      <c r="D30" s="1126">
        <v>110</v>
      </c>
      <c r="E30" s="1126">
        <v>110</v>
      </c>
      <c r="F30" s="489">
        <v>28</v>
      </c>
      <c r="G30" s="1099"/>
      <c r="H30" s="1100"/>
      <c r="I30" s="1099"/>
      <c r="J30" s="1117">
        <f t="shared" si="0"/>
        <v>28</v>
      </c>
      <c r="K30" s="1118">
        <f t="shared" si="1"/>
        <v>25.454545454545453</v>
      </c>
      <c r="L30" s="1022"/>
      <c r="M30" s="1033"/>
      <c r="N30" s="1055"/>
      <c r="O30" s="1054"/>
    </row>
    <row r="31" spans="1:15" ht="14.15" x14ac:dyDescent="0.35">
      <c r="A31" s="422" t="s">
        <v>708</v>
      </c>
      <c r="B31" s="643">
        <v>518</v>
      </c>
      <c r="C31" s="558">
        <v>415</v>
      </c>
      <c r="D31" s="1126">
        <v>450</v>
      </c>
      <c r="E31" s="1126">
        <v>450</v>
      </c>
      <c r="F31" s="489">
        <v>91</v>
      </c>
      <c r="G31" s="1099"/>
      <c r="H31" s="1100"/>
      <c r="I31" s="1099"/>
      <c r="J31" s="1117">
        <f t="shared" si="0"/>
        <v>91</v>
      </c>
      <c r="K31" s="1118">
        <f t="shared" si="1"/>
        <v>20.222222222222221</v>
      </c>
      <c r="L31" s="1022"/>
      <c r="M31" s="1033"/>
      <c r="N31" s="1055"/>
      <c r="O31" s="1054"/>
    </row>
    <row r="32" spans="1:15" ht="14.15" x14ac:dyDescent="0.35">
      <c r="A32" s="422" t="s">
        <v>709</v>
      </c>
      <c r="B32" s="643">
        <v>521</v>
      </c>
      <c r="C32" s="558">
        <v>8655</v>
      </c>
      <c r="D32" s="1126">
        <v>8600</v>
      </c>
      <c r="E32" s="1126">
        <v>8600</v>
      </c>
      <c r="F32" s="489">
        <v>1871</v>
      </c>
      <c r="G32" s="1099"/>
      <c r="H32" s="1100"/>
      <c r="I32" s="1099"/>
      <c r="J32" s="1117">
        <f t="shared" si="0"/>
        <v>1871</v>
      </c>
      <c r="K32" s="1118">
        <f t="shared" si="1"/>
        <v>21.755813953488374</v>
      </c>
      <c r="L32" s="1022"/>
      <c r="M32" s="1033"/>
      <c r="N32" s="1055"/>
      <c r="O32" s="1054"/>
    </row>
    <row r="33" spans="1:15" ht="14.15" x14ac:dyDescent="0.35">
      <c r="A33" s="422" t="s">
        <v>710</v>
      </c>
      <c r="B33" s="643" t="s">
        <v>711</v>
      </c>
      <c r="C33" s="558">
        <v>3126</v>
      </c>
      <c r="D33" s="1126">
        <v>3196</v>
      </c>
      <c r="E33" s="1126">
        <v>3196</v>
      </c>
      <c r="F33" s="489">
        <v>632</v>
      </c>
      <c r="G33" s="1099"/>
      <c r="H33" s="1100"/>
      <c r="I33" s="1099"/>
      <c r="J33" s="1117">
        <f t="shared" si="0"/>
        <v>632</v>
      </c>
      <c r="K33" s="1118">
        <f t="shared" si="1"/>
        <v>19.774718397997496</v>
      </c>
      <c r="L33" s="1022"/>
      <c r="M33" s="1033"/>
      <c r="N33" s="1055"/>
      <c r="O33" s="1054"/>
    </row>
    <row r="34" spans="1:15" ht="14.15" x14ac:dyDescent="0.35">
      <c r="A34" s="422" t="s">
        <v>712</v>
      </c>
      <c r="B34" s="643">
        <v>557</v>
      </c>
      <c r="C34" s="558">
        <v>0</v>
      </c>
      <c r="D34" s="1126">
        <v>0</v>
      </c>
      <c r="E34" s="1126">
        <v>0</v>
      </c>
      <c r="F34" s="489">
        <v>0</v>
      </c>
      <c r="G34" s="1099"/>
      <c r="H34" s="1100"/>
      <c r="I34" s="1099"/>
      <c r="J34" s="1117">
        <f t="shared" si="0"/>
        <v>0</v>
      </c>
      <c r="K34" s="1118" t="e">
        <f t="shared" si="1"/>
        <v>#DIV/0!</v>
      </c>
      <c r="L34" s="1022"/>
      <c r="M34" s="1033"/>
      <c r="N34" s="1055"/>
      <c r="O34" s="1054"/>
    </row>
    <row r="35" spans="1:15" ht="14.15" x14ac:dyDescent="0.35">
      <c r="A35" s="422" t="s">
        <v>713</v>
      </c>
      <c r="B35" s="643">
        <v>551</v>
      </c>
      <c r="C35" s="558">
        <v>13</v>
      </c>
      <c r="D35" s="1126">
        <v>13</v>
      </c>
      <c r="E35" s="1126">
        <v>13</v>
      </c>
      <c r="F35" s="489">
        <v>3</v>
      </c>
      <c r="G35" s="1099"/>
      <c r="H35" s="1100"/>
      <c r="I35" s="1099"/>
      <c r="J35" s="1117">
        <f t="shared" si="0"/>
        <v>3</v>
      </c>
      <c r="K35" s="1118">
        <f t="shared" si="1"/>
        <v>23.076923076923077</v>
      </c>
      <c r="L35" s="1022"/>
      <c r="M35" s="1033"/>
      <c r="N35" s="1055"/>
      <c r="O35" s="1054"/>
    </row>
    <row r="36" spans="1:15" ht="14.6" thickBot="1" x14ac:dyDescent="0.4">
      <c r="A36" s="388" t="s">
        <v>714</v>
      </c>
      <c r="B36" s="646" t="s">
        <v>715</v>
      </c>
      <c r="C36" s="515">
        <v>141</v>
      </c>
      <c r="D36" s="1127">
        <v>88</v>
      </c>
      <c r="E36" s="1127">
        <v>110</v>
      </c>
      <c r="F36" s="493">
        <v>29</v>
      </c>
      <c r="G36" s="1103"/>
      <c r="H36" s="1104"/>
      <c r="I36" s="1099"/>
      <c r="J36" s="1123">
        <f t="shared" si="0"/>
        <v>29</v>
      </c>
      <c r="K36" s="1124">
        <f t="shared" si="1"/>
        <v>26.36363636363636</v>
      </c>
      <c r="L36" s="1022"/>
      <c r="M36" s="1045"/>
      <c r="N36" s="1070"/>
      <c r="O36" s="1069"/>
    </row>
    <row r="37" spans="1:15" ht="14.6" thickBot="1" x14ac:dyDescent="0.4">
      <c r="A37" s="651" t="s">
        <v>716</v>
      </c>
      <c r="B37" s="652"/>
      <c r="C37" s="437">
        <f t="shared" ref="C37:I37" si="2">SUM(C27:C36)</f>
        <v>13328</v>
      </c>
      <c r="D37" s="500">
        <f t="shared" si="2"/>
        <v>13290</v>
      </c>
      <c r="E37" s="500">
        <f t="shared" si="2"/>
        <v>13410</v>
      </c>
      <c r="F37" s="438">
        <f t="shared" si="2"/>
        <v>2937</v>
      </c>
      <c r="G37" s="819">
        <f t="shared" si="2"/>
        <v>0</v>
      </c>
      <c r="H37" s="438">
        <f t="shared" si="2"/>
        <v>0</v>
      </c>
      <c r="I37" s="819">
        <f t="shared" si="2"/>
        <v>0</v>
      </c>
      <c r="J37" s="1128">
        <f t="shared" si="0"/>
        <v>2937</v>
      </c>
      <c r="K37" s="1129">
        <f t="shared" si="1"/>
        <v>21.901565995525726</v>
      </c>
      <c r="L37" s="1022"/>
      <c r="M37" s="1073">
        <f>SUM(M27:M36)</f>
        <v>0</v>
      </c>
      <c r="N37" s="1074">
        <f>SUM(N27:N36)</f>
        <v>0</v>
      </c>
      <c r="O37" s="1073">
        <f>SUM(O27:O36)</f>
        <v>0</v>
      </c>
    </row>
    <row r="38" spans="1:15" ht="14.15" x14ac:dyDescent="0.35">
      <c r="A38" s="413" t="s">
        <v>717</v>
      </c>
      <c r="B38" s="638">
        <v>601</v>
      </c>
      <c r="C38" s="593">
        <v>0</v>
      </c>
      <c r="D38" s="1125">
        <v>0</v>
      </c>
      <c r="E38" s="1125">
        <v>0</v>
      </c>
      <c r="F38" s="505">
        <v>0</v>
      </c>
      <c r="G38" s="1109"/>
      <c r="H38" s="1108"/>
      <c r="I38" s="1099"/>
      <c r="J38" s="1130">
        <f t="shared" si="0"/>
        <v>0</v>
      </c>
      <c r="K38" s="1131" t="e">
        <f t="shared" si="1"/>
        <v>#DIV/0!</v>
      </c>
      <c r="L38" s="1022"/>
      <c r="M38" s="1043"/>
      <c r="N38" s="1064"/>
      <c r="O38" s="1065"/>
    </row>
    <row r="39" spans="1:15" ht="14.15" x14ac:dyDescent="0.35">
      <c r="A39" s="422" t="s">
        <v>718</v>
      </c>
      <c r="B39" s="643">
        <v>602</v>
      </c>
      <c r="C39" s="558">
        <v>440</v>
      </c>
      <c r="D39" s="1126">
        <v>550</v>
      </c>
      <c r="E39" s="1126">
        <v>550</v>
      </c>
      <c r="F39" s="489">
        <v>165</v>
      </c>
      <c r="G39" s="1099"/>
      <c r="H39" s="1100"/>
      <c r="I39" s="1099"/>
      <c r="J39" s="1130">
        <f t="shared" si="0"/>
        <v>165</v>
      </c>
      <c r="K39" s="1131">
        <f t="shared" si="1"/>
        <v>30</v>
      </c>
      <c r="L39" s="1022"/>
      <c r="M39" s="1033"/>
      <c r="N39" s="1055"/>
      <c r="O39" s="1054"/>
    </row>
    <row r="40" spans="1:15" ht="14.15" x14ac:dyDescent="0.35">
      <c r="A40" s="422" t="s">
        <v>719</v>
      </c>
      <c r="B40" s="643">
        <v>604</v>
      </c>
      <c r="C40" s="558">
        <v>0</v>
      </c>
      <c r="D40" s="1126">
        <v>0</v>
      </c>
      <c r="E40" s="1126">
        <v>0</v>
      </c>
      <c r="F40" s="489">
        <v>0</v>
      </c>
      <c r="G40" s="1099"/>
      <c r="H40" s="1100"/>
      <c r="I40" s="1099"/>
      <c r="J40" s="1130">
        <f t="shared" si="0"/>
        <v>0</v>
      </c>
      <c r="K40" s="1131" t="e">
        <f t="shared" si="1"/>
        <v>#DIV/0!</v>
      </c>
      <c r="L40" s="1022"/>
      <c r="M40" s="1033"/>
      <c r="N40" s="1055"/>
      <c r="O40" s="1054"/>
    </row>
    <row r="41" spans="1:15" ht="14.15" x14ac:dyDescent="0.35">
      <c r="A41" s="422" t="s">
        <v>720</v>
      </c>
      <c r="B41" s="643" t="s">
        <v>721</v>
      </c>
      <c r="C41" s="558">
        <v>12766</v>
      </c>
      <c r="D41" s="1126">
        <v>12720</v>
      </c>
      <c r="E41" s="1126">
        <v>12720</v>
      </c>
      <c r="F41" s="489">
        <v>2763</v>
      </c>
      <c r="G41" s="1099"/>
      <c r="H41" s="1100"/>
      <c r="I41" s="1099"/>
      <c r="J41" s="1130">
        <f t="shared" si="0"/>
        <v>2763</v>
      </c>
      <c r="K41" s="1131">
        <f t="shared" si="1"/>
        <v>21.721698113207548</v>
      </c>
      <c r="L41" s="1022"/>
      <c r="M41" s="1033"/>
      <c r="N41" s="1055"/>
      <c r="O41" s="1054"/>
    </row>
    <row r="42" spans="1:15" ht="14.6" thickBot="1" x14ac:dyDescent="0.4">
      <c r="A42" s="388" t="s">
        <v>722</v>
      </c>
      <c r="B42" s="646" t="s">
        <v>723</v>
      </c>
      <c r="C42" s="515">
        <v>122</v>
      </c>
      <c r="D42" s="1127">
        <v>20</v>
      </c>
      <c r="E42" s="1127">
        <v>140</v>
      </c>
      <c r="F42" s="493">
        <v>80</v>
      </c>
      <c r="G42" s="1103"/>
      <c r="H42" s="1104"/>
      <c r="I42" s="1099"/>
      <c r="J42" s="1130">
        <f t="shared" si="0"/>
        <v>80</v>
      </c>
      <c r="K42" s="1131">
        <f t="shared" si="1"/>
        <v>57.142857142857139</v>
      </c>
      <c r="L42" s="1022"/>
      <c r="M42" s="1045"/>
      <c r="N42" s="1070"/>
      <c r="O42" s="1069"/>
    </row>
    <row r="43" spans="1:15" ht="14.6" thickBot="1" x14ac:dyDescent="0.4">
      <c r="A43" s="651" t="s">
        <v>724</v>
      </c>
      <c r="B43" s="652" t="s">
        <v>683</v>
      </c>
      <c r="C43" s="437">
        <f t="shared" ref="C43:I43" si="3">SUM(C38:C42)</f>
        <v>13328</v>
      </c>
      <c r="D43" s="500">
        <f t="shared" si="3"/>
        <v>13290</v>
      </c>
      <c r="E43" s="500">
        <f t="shared" si="3"/>
        <v>13410</v>
      </c>
      <c r="F43" s="438">
        <f t="shared" si="3"/>
        <v>3008</v>
      </c>
      <c r="G43" s="819">
        <f t="shared" si="3"/>
        <v>0</v>
      </c>
      <c r="H43" s="438">
        <f t="shared" si="3"/>
        <v>0</v>
      </c>
      <c r="I43" s="1132">
        <f t="shared" si="3"/>
        <v>0</v>
      </c>
      <c r="J43" s="391">
        <f t="shared" si="0"/>
        <v>3008</v>
      </c>
      <c r="K43" s="795">
        <f t="shared" si="1"/>
        <v>22.431021625652498</v>
      </c>
      <c r="L43" s="1022"/>
      <c r="M43" s="1073">
        <f>SUM(M38:M42)</f>
        <v>0</v>
      </c>
      <c r="N43" s="1074">
        <f>SUM(N38:N42)</f>
        <v>0</v>
      </c>
      <c r="O43" s="1073">
        <f>SUM(O38:O42)</f>
        <v>0</v>
      </c>
    </row>
    <row r="44" spans="1:15" ht="5.25" customHeight="1" thickBot="1" x14ac:dyDescent="0.4">
      <c r="A44" s="388"/>
      <c r="B44" s="664"/>
      <c r="C44" s="1133"/>
      <c r="D44" s="811"/>
      <c r="E44" s="811"/>
      <c r="F44" s="1079"/>
      <c r="G44" s="1134"/>
      <c r="H44" s="1135">
        <f>N44-G44</f>
        <v>0</v>
      </c>
      <c r="I44" s="1134"/>
      <c r="J44" s="799">
        <f t="shared" si="0"/>
        <v>0</v>
      </c>
      <c r="K44" s="1136" t="e">
        <f t="shared" si="1"/>
        <v>#DIV/0!</v>
      </c>
      <c r="L44" s="1022"/>
      <c r="M44" s="1082"/>
      <c r="N44" s="1074"/>
      <c r="O44" s="1074"/>
    </row>
    <row r="45" spans="1:15" ht="14.6" thickBot="1" x14ac:dyDescent="0.4">
      <c r="A45" s="668" t="s">
        <v>725</v>
      </c>
      <c r="B45" s="652" t="s">
        <v>683</v>
      </c>
      <c r="C45" s="438">
        <f t="shared" ref="C45:I45" si="4">C43-C41</f>
        <v>562</v>
      </c>
      <c r="D45" s="437">
        <f t="shared" si="4"/>
        <v>570</v>
      </c>
      <c r="E45" s="437">
        <f t="shared" si="4"/>
        <v>690</v>
      </c>
      <c r="F45" s="438">
        <f t="shared" si="4"/>
        <v>245</v>
      </c>
      <c r="G45" s="819">
        <f t="shared" si="4"/>
        <v>0</v>
      </c>
      <c r="H45" s="438">
        <f t="shared" si="4"/>
        <v>0</v>
      </c>
      <c r="I45" s="445">
        <f t="shared" si="4"/>
        <v>0</v>
      </c>
      <c r="J45" s="799">
        <f t="shared" si="0"/>
        <v>245</v>
      </c>
      <c r="K45" s="1136">
        <f t="shared" si="1"/>
        <v>35.507246376811594</v>
      </c>
      <c r="L45" s="1022"/>
      <c r="M45" s="1073">
        <f>M43-M41</f>
        <v>0</v>
      </c>
      <c r="N45" s="1074">
        <f>N43-N41</f>
        <v>0</v>
      </c>
      <c r="O45" s="1073">
        <f>O43-O41</f>
        <v>0</v>
      </c>
    </row>
    <row r="46" spans="1:15" ht="14.6" thickBot="1" x14ac:dyDescent="0.4">
      <c r="A46" s="651" t="s">
        <v>726</v>
      </c>
      <c r="B46" s="652" t="s">
        <v>683</v>
      </c>
      <c r="C46" s="438">
        <f t="shared" ref="C46:I46" si="5">C43-C37</f>
        <v>0</v>
      </c>
      <c r="D46" s="437">
        <f t="shared" si="5"/>
        <v>0</v>
      </c>
      <c r="E46" s="437">
        <f t="shared" si="5"/>
        <v>0</v>
      </c>
      <c r="F46" s="438">
        <f t="shared" si="5"/>
        <v>71</v>
      </c>
      <c r="G46" s="819">
        <f t="shared" si="5"/>
        <v>0</v>
      </c>
      <c r="H46" s="438">
        <f t="shared" si="5"/>
        <v>0</v>
      </c>
      <c r="I46" s="445">
        <f t="shared" si="5"/>
        <v>0</v>
      </c>
      <c r="J46" s="799">
        <f t="shared" si="0"/>
        <v>71</v>
      </c>
      <c r="K46" s="1136" t="e">
        <f t="shared" si="1"/>
        <v>#DIV/0!</v>
      </c>
      <c r="L46" s="1022"/>
      <c r="M46" s="1073">
        <f>M43-M37</f>
        <v>0</v>
      </c>
      <c r="N46" s="1074">
        <f>N43-N37</f>
        <v>0</v>
      </c>
      <c r="O46" s="1073">
        <f>O43-O37</f>
        <v>0</v>
      </c>
    </row>
    <row r="47" spans="1:15" ht="14.6" thickBot="1" x14ac:dyDescent="0.4">
      <c r="A47" s="672" t="s">
        <v>727</v>
      </c>
      <c r="B47" s="673" t="s">
        <v>683</v>
      </c>
      <c r="C47" s="438">
        <f t="shared" ref="C47:I47" si="6">C46-C41</f>
        <v>-12766</v>
      </c>
      <c r="D47" s="437">
        <f t="shared" si="6"/>
        <v>-12720</v>
      </c>
      <c r="E47" s="437">
        <f t="shared" si="6"/>
        <v>-12720</v>
      </c>
      <c r="F47" s="438">
        <f t="shared" si="6"/>
        <v>-2692</v>
      </c>
      <c r="G47" s="819">
        <f t="shared" si="6"/>
        <v>0</v>
      </c>
      <c r="H47" s="438">
        <f t="shared" si="6"/>
        <v>0</v>
      </c>
      <c r="I47" s="445">
        <f t="shared" si="6"/>
        <v>0</v>
      </c>
      <c r="J47" s="799">
        <f t="shared" si="0"/>
        <v>-2692</v>
      </c>
      <c r="K47" s="806">
        <f t="shared" si="1"/>
        <v>21.163522012578618</v>
      </c>
      <c r="L47" s="1022"/>
      <c r="M47" s="1073">
        <f>M46-M41</f>
        <v>0</v>
      </c>
      <c r="N47" s="1074">
        <f>N46-N41</f>
        <v>0</v>
      </c>
      <c r="O47" s="1073">
        <f>O46-O41</f>
        <v>0</v>
      </c>
    </row>
    <row r="50" spans="1:11" ht="14.15" x14ac:dyDescent="0.35">
      <c r="A50" s="529" t="s">
        <v>728</v>
      </c>
    </row>
    <row r="51" spans="1:11" s="376" customFormat="1" ht="14.15" x14ac:dyDescent="0.35">
      <c r="A51" s="530" t="s">
        <v>729</v>
      </c>
      <c r="B51" s="531"/>
      <c r="E51" s="352"/>
      <c r="F51" s="352"/>
      <c r="G51" s="352"/>
      <c r="H51" s="352"/>
      <c r="I51" s="352"/>
      <c r="J51" s="352"/>
    </row>
    <row r="52" spans="1:11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1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1" x14ac:dyDescent="0.3">
      <c r="A56" s="350" t="s">
        <v>761</v>
      </c>
      <c r="C56" s="1137" t="s">
        <v>762</v>
      </c>
      <c r="D56" s="1137"/>
      <c r="E56" s="1138"/>
      <c r="F56" s="1138"/>
      <c r="G56" s="1138"/>
      <c r="H56" s="1138"/>
      <c r="I56" s="1138"/>
      <c r="J56" s="1138"/>
      <c r="K56" s="1137"/>
    </row>
    <row r="57" spans="1:11" x14ac:dyDescent="0.3">
      <c r="C57" s="1137" t="s">
        <v>763</v>
      </c>
      <c r="D57" s="1137"/>
      <c r="E57" s="1138"/>
      <c r="F57" s="1138"/>
      <c r="G57" s="1138"/>
      <c r="H57" s="1138"/>
      <c r="I57" s="1138"/>
      <c r="J57" s="1138"/>
      <c r="K57" s="1137"/>
    </row>
    <row r="58" spans="1:11" x14ac:dyDescent="0.3">
      <c r="A58" s="350" t="s">
        <v>764</v>
      </c>
      <c r="C58" s="1137" t="s">
        <v>765</v>
      </c>
      <c r="D58" s="1137"/>
      <c r="E58" s="1138"/>
      <c r="F58" s="1138"/>
      <c r="G58" s="1138"/>
      <c r="H58" s="1138"/>
      <c r="I58" s="1138"/>
      <c r="J58" s="1138"/>
      <c r="K58" s="1137"/>
    </row>
    <row r="59" spans="1:11" x14ac:dyDescent="0.3">
      <c r="C59" s="1137" t="s">
        <v>766</v>
      </c>
    </row>
    <row r="60" spans="1:11" x14ac:dyDescent="0.3">
      <c r="C60" s="1137" t="s">
        <v>767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3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024" width="8.69140625" style="349"/>
  </cols>
  <sheetData>
    <row r="1" spans="1:16" ht="24" customHeight="1" x14ac:dyDescent="0.6">
      <c r="A1" s="1139"/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40"/>
    </row>
    <row r="2" spans="1:16" x14ac:dyDescent="0.3">
      <c r="O2" s="1141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1142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359"/>
      <c r="C6" s="360"/>
      <c r="F6" s="356"/>
      <c r="G6" s="356"/>
    </row>
    <row r="7" spans="1:16" ht="24.75" customHeight="1" x14ac:dyDescent="0.4">
      <c r="A7" s="361" t="s">
        <v>660</v>
      </c>
      <c r="B7" s="1143"/>
      <c r="C7" s="1144" t="s">
        <v>768</v>
      </c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1145"/>
      <c r="B9" s="1146"/>
      <c r="C9" s="1147" t="s">
        <v>0</v>
      </c>
      <c r="D9" s="1148" t="s">
        <v>663</v>
      </c>
      <c r="E9" s="1149" t="s">
        <v>664</v>
      </c>
      <c r="F9" s="1150" t="s">
        <v>665</v>
      </c>
      <c r="G9" s="1150"/>
      <c r="H9" s="1150"/>
      <c r="I9" s="1150"/>
      <c r="J9" s="1148" t="s">
        <v>666</v>
      </c>
      <c r="K9" s="1149" t="s">
        <v>667</v>
      </c>
      <c r="M9" s="1146" t="s">
        <v>668</v>
      </c>
      <c r="N9" s="1146" t="s">
        <v>669</v>
      </c>
      <c r="O9" s="1146" t="s">
        <v>668</v>
      </c>
    </row>
    <row r="10" spans="1:16" ht="12.9" thickBot="1" x14ac:dyDescent="0.35">
      <c r="A10" s="1151" t="s">
        <v>670</v>
      </c>
      <c r="B10" s="1152" t="s">
        <v>671</v>
      </c>
      <c r="C10" s="1153" t="s">
        <v>672</v>
      </c>
      <c r="D10" s="1154">
        <v>2022</v>
      </c>
      <c r="E10" s="1155">
        <v>2022</v>
      </c>
      <c r="F10" s="1156" t="s">
        <v>673</v>
      </c>
      <c r="G10" s="1157" t="s">
        <v>674</v>
      </c>
      <c r="H10" s="1157" t="s">
        <v>675</v>
      </c>
      <c r="I10" s="1158" t="s">
        <v>676</v>
      </c>
      <c r="J10" s="1154" t="s">
        <v>677</v>
      </c>
      <c r="K10" s="1155" t="s">
        <v>678</v>
      </c>
      <c r="M10" s="1159" t="s">
        <v>679</v>
      </c>
      <c r="N10" s="1152" t="s">
        <v>680</v>
      </c>
      <c r="O10" s="1152" t="s">
        <v>681</v>
      </c>
    </row>
    <row r="11" spans="1:16" x14ac:dyDescent="0.3">
      <c r="A11" s="388" t="s">
        <v>682</v>
      </c>
      <c r="B11" s="1160"/>
      <c r="C11" s="1161">
        <v>16</v>
      </c>
      <c r="D11" s="1162">
        <v>17</v>
      </c>
      <c r="E11" s="1162">
        <v>15</v>
      </c>
      <c r="F11" s="1163">
        <v>15</v>
      </c>
      <c r="G11" s="1164"/>
      <c r="H11" s="1165"/>
      <c r="I11" s="1166"/>
      <c r="J11" s="1167" t="s">
        <v>683</v>
      </c>
      <c r="K11" s="1168" t="s">
        <v>683</v>
      </c>
      <c r="L11" s="1169"/>
      <c r="M11" s="1170"/>
      <c r="N11" s="1171"/>
      <c r="O11" s="1171"/>
    </row>
    <row r="12" spans="1:16" ht="12.9" thickBot="1" x14ac:dyDescent="0.35">
      <c r="A12" s="401" t="s">
        <v>684</v>
      </c>
      <c r="B12" s="402"/>
      <c r="C12" s="1172">
        <v>16.88</v>
      </c>
      <c r="D12" s="1173">
        <v>16.86</v>
      </c>
      <c r="E12" s="1173">
        <v>15.973000000000001</v>
      </c>
      <c r="F12" s="1174">
        <v>15.973000000000001</v>
      </c>
      <c r="G12" s="1175"/>
      <c r="H12" s="1176"/>
      <c r="I12" s="1175"/>
      <c r="J12" s="1177"/>
      <c r="K12" s="1178" t="s">
        <v>683</v>
      </c>
      <c r="L12" s="1169"/>
      <c r="M12" s="1179"/>
      <c r="N12" s="1178"/>
      <c r="O12" s="1178"/>
    </row>
    <row r="13" spans="1:16" x14ac:dyDescent="0.3">
      <c r="A13" s="413" t="s">
        <v>735</v>
      </c>
      <c r="B13" s="414" t="s">
        <v>686</v>
      </c>
      <c r="C13" s="1180">
        <v>3405</v>
      </c>
      <c r="D13" s="1181" t="s">
        <v>683</v>
      </c>
      <c r="E13" s="1181" t="s">
        <v>683</v>
      </c>
      <c r="F13" s="504">
        <v>3405</v>
      </c>
      <c r="G13" s="1182"/>
      <c r="H13" s="1183"/>
      <c r="I13" s="1182"/>
      <c r="J13" s="1184" t="s">
        <v>683</v>
      </c>
      <c r="K13" s="1185" t="s">
        <v>683</v>
      </c>
      <c r="L13" s="398"/>
      <c r="M13" s="1186"/>
      <c r="N13" s="1185"/>
      <c r="O13" s="1185"/>
    </row>
    <row r="14" spans="1:16" x14ac:dyDescent="0.3">
      <c r="A14" s="422" t="s">
        <v>736</v>
      </c>
      <c r="B14" s="414" t="s">
        <v>688</v>
      </c>
      <c r="C14" s="1180">
        <v>3279</v>
      </c>
      <c r="D14" s="1187" t="s">
        <v>683</v>
      </c>
      <c r="E14" s="1187" t="s">
        <v>683</v>
      </c>
      <c r="F14" s="508">
        <v>3288</v>
      </c>
      <c r="G14" s="1182"/>
      <c r="H14" s="1183"/>
      <c r="I14" s="1182"/>
      <c r="J14" s="1184" t="s">
        <v>683</v>
      </c>
      <c r="K14" s="1185" t="s">
        <v>683</v>
      </c>
      <c r="L14" s="398"/>
      <c r="M14" s="1188"/>
      <c r="N14" s="1185"/>
      <c r="O14" s="1185"/>
    </row>
    <row r="15" spans="1:16" x14ac:dyDescent="0.3">
      <c r="A15" s="422" t="s">
        <v>689</v>
      </c>
      <c r="B15" s="414" t="s">
        <v>690</v>
      </c>
      <c r="C15" s="1180"/>
      <c r="D15" s="1187" t="s">
        <v>683</v>
      </c>
      <c r="E15" s="1187" t="s">
        <v>683</v>
      </c>
      <c r="F15" s="508"/>
      <c r="G15" s="1182"/>
      <c r="H15" s="1183"/>
      <c r="I15" s="1182"/>
      <c r="J15" s="1184" t="s">
        <v>683</v>
      </c>
      <c r="K15" s="1185" t="s">
        <v>683</v>
      </c>
      <c r="L15" s="398"/>
      <c r="M15" s="1188"/>
      <c r="N15" s="1185"/>
      <c r="O15" s="1185"/>
    </row>
    <row r="16" spans="1:16" x14ac:dyDescent="0.3">
      <c r="A16" s="422" t="s">
        <v>691</v>
      </c>
      <c r="B16" s="414" t="s">
        <v>683</v>
      </c>
      <c r="C16" s="1180">
        <v>713</v>
      </c>
      <c r="D16" s="1187" t="s">
        <v>683</v>
      </c>
      <c r="E16" s="1187" t="s">
        <v>683</v>
      </c>
      <c r="F16" s="508">
        <v>1739</v>
      </c>
      <c r="G16" s="1182"/>
      <c r="H16" s="1183"/>
      <c r="I16" s="1182"/>
      <c r="J16" s="1184" t="s">
        <v>683</v>
      </c>
      <c r="K16" s="1185" t="s">
        <v>683</v>
      </c>
      <c r="L16" s="398"/>
      <c r="M16" s="1188"/>
      <c r="N16" s="1185"/>
      <c r="O16" s="1185"/>
    </row>
    <row r="17" spans="1:15" ht="12.9" thickBot="1" x14ac:dyDescent="0.35">
      <c r="A17" s="388" t="s">
        <v>692</v>
      </c>
      <c r="B17" s="1189" t="s">
        <v>693</v>
      </c>
      <c r="C17" s="1190">
        <v>1413</v>
      </c>
      <c r="D17" s="1191" t="s">
        <v>683</v>
      </c>
      <c r="E17" s="1191" t="s">
        <v>683</v>
      </c>
      <c r="F17" s="1192">
        <v>1203</v>
      </c>
      <c r="G17" s="1193"/>
      <c r="H17" s="1194"/>
      <c r="I17" s="1195"/>
      <c r="J17" s="1196" t="s">
        <v>683</v>
      </c>
      <c r="K17" s="1197" t="s">
        <v>683</v>
      </c>
      <c r="L17" s="398"/>
      <c r="M17" s="1198"/>
      <c r="N17" s="1197"/>
      <c r="O17" s="1197"/>
    </row>
    <row r="18" spans="1:15" ht="12.9" thickBot="1" x14ac:dyDescent="0.35">
      <c r="A18" s="1199" t="s">
        <v>694</v>
      </c>
      <c r="B18" s="1200"/>
      <c r="C18" s="911">
        <f>C13-C14+C15+C16+C17</f>
        <v>2252</v>
      </c>
      <c r="D18" s="911" t="s">
        <v>683</v>
      </c>
      <c r="E18" s="911" t="s">
        <v>683</v>
      </c>
      <c r="F18" s="1201">
        <f>F13-F14+F15+F16+F17</f>
        <v>3059</v>
      </c>
      <c r="G18" s="1202"/>
      <c r="H18" s="1203"/>
      <c r="I18" s="1204"/>
      <c r="J18" s="1201" t="s">
        <v>683</v>
      </c>
      <c r="K18" s="1205" t="s">
        <v>683</v>
      </c>
      <c r="L18" s="398"/>
      <c r="M18" s="1206"/>
      <c r="N18" s="1205"/>
      <c r="O18" s="1205"/>
    </row>
    <row r="19" spans="1:15" x14ac:dyDescent="0.3">
      <c r="A19" s="388" t="s">
        <v>695</v>
      </c>
      <c r="B19" s="1189">
        <v>401</v>
      </c>
      <c r="C19" s="1190">
        <v>105</v>
      </c>
      <c r="D19" s="1181" t="s">
        <v>683</v>
      </c>
      <c r="E19" s="1181" t="s">
        <v>683</v>
      </c>
      <c r="F19" s="1192">
        <v>117</v>
      </c>
      <c r="G19" s="1193"/>
      <c r="H19" s="1207"/>
      <c r="I19" s="1208"/>
      <c r="J19" s="1196" t="s">
        <v>683</v>
      </c>
      <c r="K19" s="1197" t="s">
        <v>683</v>
      </c>
      <c r="L19" s="398"/>
      <c r="M19" s="1209"/>
      <c r="N19" s="1197"/>
      <c r="O19" s="1197"/>
    </row>
    <row r="20" spans="1:15" x14ac:dyDescent="0.3">
      <c r="A20" s="422" t="s">
        <v>696</v>
      </c>
      <c r="B20" s="414" t="s">
        <v>697</v>
      </c>
      <c r="C20" s="1180">
        <v>498</v>
      </c>
      <c r="D20" s="1187" t="s">
        <v>683</v>
      </c>
      <c r="E20" s="1187" t="s">
        <v>683</v>
      </c>
      <c r="F20" s="508">
        <v>432</v>
      </c>
      <c r="G20" s="1182"/>
      <c r="H20" s="1183"/>
      <c r="I20" s="1182"/>
      <c r="J20" s="1184" t="s">
        <v>683</v>
      </c>
      <c r="K20" s="1185" t="s">
        <v>683</v>
      </c>
      <c r="L20" s="398"/>
      <c r="M20" s="1188"/>
      <c r="N20" s="1185"/>
      <c r="O20" s="1185"/>
    </row>
    <row r="21" spans="1:15" x14ac:dyDescent="0.3">
      <c r="A21" s="422" t="s">
        <v>698</v>
      </c>
      <c r="B21" s="414" t="s">
        <v>683</v>
      </c>
      <c r="C21" s="1180">
        <v>490</v>
      </c>
      <c r="D21" s="1187" t="s">
        <v>683</v>
      </c>
      <c r="E21" s="1187" t="s">
        <v>683</v>
      </c>
      <c r="F21" s="508">
        <v>534</v>
      </c>
      <c r="G21" s="1182"/>
      <c r="H21" s="1183"/>
      <c r="I21" s="1182"/>
      <c r="J21" s="1184" t="s">
        <v>683</v>
      </c>
      <c r="K21" s="1185" t="s">
        <v>683</v>
      </c>
      <c r="L21" s="398"/>
      <c r="M21" s="1188"/>
      <c r="N21" s="1185"/>
      <c r="O21" s="1185"/>
    </row>
    <row r="22" spans="1:15" x14ac:dyDescent="0.3">
      <c r="A22" s="422" t="s">
        <v>699</v>
      </c>
      <c r="B22" s="414" t="s">
        <v>683</v>
      </c>
      <c r="C22" s="1180">
        <v>1172</v>
      </c>
      <c r="D22" s="1187" t="s">
        <v>683</v>
      </c>
      <c r="E22" s="1187" t="s">
        <v>683</v>
      </c>
      <c r="F22" s="508">
        <v>2007</v>
      </c>
      <c r="G22" s="1182"/>
      <c r="H22" s="1183"/>
      <c r="I22" s="1182"/>
      <c r="J22" s="1184" t="s">
        <v>683</v>
      </c>
      <c r="K22" s="1185" t="s">
        <v>683</v>
      </c>
      <c r="L22" s="398"/>
      <c r="M22" s="1188"/>
      <c r="N22" s="1185"/>
      <c r="O22" s="1185"/>
    </row>
    <row r="23" spans="1:15" ht="12.9" thickBot="1" x14ac:dyDescent="0.35">
      <c r="A23" s="401" t="s">
        <v>700</v>
      </c>
      <c r="B23" s="450" t="s">
        <v>683</v>
      </c>
      <c r="C23" s="1180"/>
      <c r="D23" s="1191" t="s">
        <v>683</v>
      </c>
      <c r="E23" s="1191" t="s">
        <v>683</v>
      </c>
      <c r="F23" s="509"/>
      <c r="G23" s="1195"/>
      <c r="H23" s="1194"/>
      <c r="I23" s="1195"/>
      <c r="J23" s="1210" t="s">
        <v>683</v>
      </c>
      <c r="K23" s="1211" t="s">
        <v>683</v>
      </c>
      <c r="L23" s="398"/>
      <c r="M23" s="1212"/>
      <c r="N23" s="1211"/>
      <c r="O23" s="1211"/>
    </row>
    <row r="24" spans="1:15" x14ac:dyDescent="0.3">
      <c r="A24" s="456" t="s">
        <v>701</v>
      </c>
      <c r="B24" s="1213" t="s">
        <v>683</v>
      </c>
      <c r="C24" s="1214">
        <v>9155</v>
      </c>
      <c r="D24" s="1215">
        <v>8453</v>
      </c>
      <c r="E24" s="1215">
        <v>8760</v>
      </c>
      <c r="F24" s="1216">
        <v>2190</v>
      </c>
      <c r="G24" s="1217"/>
      <c r="H24" s="1218"/>
      <c r="I24" s="1217"/>
      <c r="J24" s="1219">
        <f t="shared" ref="J24:J43" si="0">SUM(F24:I24)</f>
        <v>2190</v>
      </c>
      <c r="K24" s="1220">
        <f t="shared" ref="K24:K43" si="1">(J24/E24)*100</f>
        <v>25</v>
      </c>
      <c r="L24" s="398"/>
      <c r="M24" s="1186"/>
      <c r="N24" s="1220"/>
      <c r="O24" s="1221"/>
    </row>
    <row r="25" spans="1:15" x14ac:dyDescent="0.3">
      <c r="A25" s="422" t="s">
        <v>702</v>
      </c>
      <c r="B25" s="1222" t="s">
        <v>683</v>
      </c>
      <c r="C25" s="1180"/>
      <c r="D25" s="1223"/>
      <c r="E25" s="1223"/>
      <c r="F25" s="1224">
        <v>0</v>
      </c>
      <c r="G25" s="1182"/>
      <c r="H25" s="1183"/>
      <c r="I25" s="1182"/>
      <c r="J25" s="1184">
        <f t="shared" si="0"/>
        <v>0</v>
      </c>
      <c r="K25" s="1225" t="e">
        <f t="shared" si="1"/>
        <v>#DIV/0!</v>
      </c>
      <c r="L25" s="398"/>
      <c r="M25" s="1188"/>
      <c r="N25" s="1225"/>
      <c r="O25" s="1226"/>
    </row>
    <row r="26" spans="1:15" ht="12.9" thickBot="1" x14ac:dyDescent="0.35">
      <c r="A26" s="401" t="s">
        <v>703</v>
      </c>
      <c r="B26" s="1227">
        <v>672</v>
      </c>
      <c r="C26" s="1228">
        <v>1400</v>
      </c>
      <c r="D26" s="1229">
        <v>1400</v>
      </c>
      <c r="E26" s="1229">
        <v>1400</v>
      </c>
      <c r="F26" s="1230">
        <v>350</v>
      </c>
      <c r="G26" s="1231"/>
      <c r="H26" s="1232"/>
      <c r="I26" s="1233"/>
      <c r="J26" s="1234">
        <f t="shared" si="0"/>
        <v>350</v>
      </c>
      <c r="K26" s="1235">
        <f t="shared" si="1"/>
        <v>25</v>
      </c>
      <c r="L26" s="398"/>
      <c r="M26" s="1198"/>
      <c r="N26" s="1235"/>
      <c r="O26" s="1236"/>
    </row>
    <row r="27" spans="1:15" x14ac:dyDescent="0.3">
      <c r="A27" s="413" t="s">
        <v>704</v>
      </c>
      <c r="B27" s="1213">
        <v>501</v>
      </c>
      <c r="C27" s="1180">
        <v>473</v>
      </c>
      <c r="D27" s="1237">
        <v>557</v>
      </c>
      <c r="E27" s="1237">
        <v>468</v>
      </c>
      <c r="F27" s="1238">
        <v>117</v>
      </c>
      <c r="G27" s="1208"/>
      <c r="H27" s="1207"/>
      <c r="I27" s="1208"/>
      <c r="J27" s="1219">
        <f t="shared" si="0"/>
        <v>117</v>
      </c>
      <c r="K27" s="1220">
        <f t="shared" si="1"/>
        <v>25</v>
      </c>
      <c r="L27" s="398"/>
      <c r="M27" s="1209"/>
      <c r="N27" s="1239"/>
      <c r="O27" s="1240"/>
    </row>
    <row r="28" spans="1:15" x14ac:dyDescent="0.3">
      <c r="A28" s="422" t="s">
        <v>705</v>
      </c>
      <c r="B28" s="1222">
        <v>502</v>
      </c>
      <c r="C28" s="1180">
        <v>364</v>
      </c>
      <c r="D28" s="1241">
        <v>370</v>
      </c>
      <c r="E28" s="1241">
        <v>464</v>
      </c>
      <c r="F28" s="1242">
        <v>128</v>
      </c>
      <c r="G28" s="1182"/>
      <c r="H28" s="1183"/>
      <c r="I28" s="1182"/>
      <c r="J28" s="1184">
        <f t="shared" si="0"/>
        <v>128</v>
      </c>
      <c r="K28" s="1225">
        <f t="shared" si="1"/>
        <v>27.586206896551722</v>
      </c>
      <c r="L28" s="398"/>
      <c r="M28" s="1188"/>
      <c r="N28" s="1225"/>
      <c r="O28" s="1226"/>
    </row>
    <row r="29" spans="1:15" x14ac:dyDescent="0.3">
      <c r="A29" s="422" t="s">
        <v>706</v>
      </c>
      <c r="B29" s="1222">
        <v>504</v>
      </c>
      <c r="C29" s="1180"/>
      <c r="D29" s="1241"/>
      <c r="E29" s="1241"/>
      <c r="F29" s="1242"/>
      <c r="G29" s="1182"/>
      <c r="H29" s="1183"/>
      <c r="I29" s="1182"/>
      <c r="J29" s="1184">
        <f t="shared" si="0"/>
        <v>0</v>
      </c>
      <c r="K29" s="1225" t="e">
        <f t="shared" si="1"/>
        <v>#DIV/0!</v>
      </c>
      <c r="L29" s="398"/>
      <c r="M29" s="1188"/>
      <c r="N29" s="1225"/>
      <c r="O29" s="1226"/>
    </row>
    <row r="30" spans="1:15" x14ac:dyDescent="0.3">
      <c r="A30" s="422" t="s">
        <v>707</v>
      </c>
      <c r="B30" s="1222">
        <v>511</v>
      </c>
      <c r="C30" s="1180"/>
      <c r="D30" s="1241">
        <v>100</v>
      </c>
      <c r="E30" s="1241"/>
      <c r="F30" s="1242">
        <v>0</v>
      </c>
      <c r="G30" s="1182"/>
      <c r="H30" s="1183"/>
      <c r="I30" s="1182"/>
      <c r="J30" s="1184">
        <f t="shared" si="0"/>
        <v>0</v>
      </c>
      <c r="K30" s="1225" t="e">
        <f t="shared" si="1"/>
        <v>#DIV/0!</v>
      </c>
      <c r="L30" s="398"/>
      <c r="M30" s="1188"/>
      <c r="N30" s="1225"/>
      <c r="O30" s="1226"/>
    </row>
    <row r="31" spans="1:15" x14ac:dyDescent="0.3">
      <c r="A31" s="422" t="s">
        <v>708</v>
      </c>
      <c r="B31" s="1222">
        <v>518</v>
      </c>
      <c r="C31" s="1180">
        <v>378</v>
      </c>
      <c r="D31" s="1241">
        <v>292</v>
      </c>
      <c r="E31" s="1241">
        <v>352</v>
      </c>
      <c r="F31" s="1242">
        <v>88</v>
      </c>
      <c r="G31" s="1182"/>
      <c r="H31" s="1183"/>
      <c r="I31" s="1182"/>
      <c r="J31" s="1184">
        <f t="shared" si="0"/>
        <v>88</v>
      </c>
      <c r="K31" s="1225">
        <f t="shared" si="1"/>
        <v>25</v>
      </c>
      <c r="L31" s="398"/>
      <c r="M31" s="1188"/>
      <c r="N31" s="1225"/>
      <c r="O31" s="1226"/>
    </row>
    <row r="32" spans="1:15" x14ac:dyDescent="0.3">
      <c r="A32" s="422" t="s">
        <v>709</v>
      </c>
      <c r="B32" s="1222">
        <v>521</v>
      </c>
      <c r="C32" s="1180">
        <v>5998</v>
      </c>
      <c r="D32" s="1241">
        <v>5470</v>
      </c>
      <c r="E32" s="1241">
        <v>5884</v>
      </c>
      <c r="F32" s="1242">
        <v>1471</v>
      </c>
      <c r="G32" s="1182"/>
      <c r="H32" s="1183"/>
      <c r="I32" s="1182"/>
      <c r="J32" s="1184">
        <f t="shared" si="0"/>
        <v>1471</v>
      </c>
      <c r="K32" s="1225">
        <f t="shared" si="1"/>
        <v>25</v>
      </c>
      <c r="L32" s="398"/>
      <c r="M32" s="1188"/>
      <c r="N32" s="1225"/>
      <c r="O32" s="1226"/>
    </row>
    <row r="33" spans="1:15" x14ac:dyDescent="0.3">
      <c r="A33" s="422" t="s">
        <v>710</v>
      </c>
      <c r="B33" s="1222" t="s">
        <v>711</v>
      </c>
      <c r="C33" s="1180">
        <v>2274</v>
      </c>
      <c r="D33" s="1241">
        <v>1999</v>
      </c>
      <c r="E33" s="1241">
        <v>1968</v>
      </c>
      <c r="F33" s="1242">
        <v>492</v>
      </c>
      <c r="G33" s="1182"/>
      <c r="H33" s="1183"/>
      <c r="I33" s="1182"/>
      <c r="J33" s="1184">
        <f t="shared" si="0"/>
        <v>492</v>
      </c>
      <c r="K33" s="1225">
        <f t="shared" si="1"/>
        <v>25</v>
      </c>
      <c r="L33" s="398"/>
      <c r="M33" s="1188"/>
      <c r="N33" s="1225"/>
      <c r="O33" s="1226"/>
    </row>
    <row r="34" spans="1:15" x14ac:dyDescent="0.3">
      <c r="A34" s="422" t="s">
        <v>712</v>
      </c>
      <c r="B34" s="1222">
        <v>557</v>
      </c>
      <c r="C34" s="1180"/>
      <c r="D34" s="1241"/>
      <c r="E34" s="1241"/>
      <c r="F34" s="1242"/>
      <c r="G34" s="1182"/>
      <c r="H34" s="1183"/>
      <c r="I34" s="1182"/>
      <c r="J34" s="1184">
        <f t="shared" si="0"/>
        <v>0</v>
      </c>
      <c r="K34" s="1225" t="e">
        <f t="shared" si="1"/>
        <v>#DIV/0!</v>
      </c>
      <c r="L34" s="398"/>
      <c r="M34" s="1188"/>
      <c r="N34" s="1225"/>
      <c r="O34" s="1226"/>
    </row>
    <row r="35" spans="1:15" x14ac:dyDescent="0.3">
      <c r="A35" s="422" t="s">
        <v>713</v>
      </c>
      <c r="B35" s="1222">
        <v>551</v>
      </c>
      <c r="C35" s="1180">
        <v>36</v>
      </c>
      <c r="D35" s="1241">
        <v>35</v>
      </c>
      <c r="E35" s="1241">
        <v>36</v>
      </c>
      <c r="F35" s="1242">
        <v>9</v>
      </c>
      <c r="G35" s="1182"/>
      <c r="H35" s="1183"/>
      <c r="I35" s="1182"/>
      <c r="J35" s="1184">
        <f t="shared" si="0"/>
        <v>9</v>
      </c>
      <c r="K35" s="1225">
        <f t="shared" si="1"/>
        <v>25</v>
      </c>
      <c r="L35" s="398"/>
      <c r="M35" s="1188"/>
      <c r="N35" s="1225"/>
      <c r="O35" s="1226"/>
    </row>
    <row r="36" spans="1:15" ht="12.9" thickBot="1" x14ac:dyDescent="0.35">
      <c r="A36" s="388" t="s">
        <v>714</v>
      </c>
      <c r="B36" s="1243" t="s">
        <v>715</v>
      </c>
      <c r="C36" s="1190">
        <v>171</v>
      </c>
      <c r="D36" s="1244">
        <v>130</v>
      </c>
      <c r="E36" s="1244">
        <v>32</v>
      </c>
      <c r="F36" s="1245">
        <v>8</v>
      </c>
      <c r="G36" s="1193"/>
      <c r="H36" s="1194"/>
      <c r="I36" s="1182"/>
      <c r="J36" s="1234">
        <f t="shared" si="0"/>
        <v>8</v>
      </c>
      <c r="K36" s="1235">
        <f t="shared" si="1"/>
        <v>25</v>
      </c>
      <c r="L36" s="398"/>
      <c r="M36" s="1212"/>
      <c r="N36" s="1246"/>
      <c r="O36" s="1247"/>
    </row>
    <row r="37" spans="1:15" ht="14.6" thickBot="1" x14ac:dyDescent="0.4">
      <c r="A37" s="1248" t="s">
        <v>716</v>
      </c>
      <c r="B37" s="1200"/>
      <c r="C37" s="911">
        <f t="shared" ref="C37:I37" si="2">SUM(C27:C36)</f>
        <v>9694</v>
      </c>
      <c r="D37" s="1249">
        <f t="shared" si="2"/>
        <v>8953</v>
      </c>
      <c r="E37" s="1249">
        <f t="shared" si="2"/>
        <v>9204</v>
      </c>
      <c r="F37" s="1201">
        <f t="shared" si="2"/>
        <v>2313</v>
      </c>
      <c r="G37" s="1250">
        <f t="shared" si="2"/>
        <v>0</v>
      </c>
      <c r="H37" s="1201">
        <f t="shared" si="2"/>
        <v>0</v>
      </c>
      <c r="I37" s="1250">
        <f t="shared" si="2"/>
        <v>0</v>
      </c>
      <c r="J37" s="1201">
        <f t="shared" si="0"/>
        <v>2313</v>
      </c>
      <c r="K37" s="1251">
        <f t="shared" si="1"/>
        <v>25.130378096479795</v>
      </c>
      <c r="L37" s="398"/>
      <c r="M37" s="1252">
        <f>SUM(M27:M36)</f>
        <v>0</v>
      </c>
      <c r="N37" s="1251">
        <f>SUM(N27:N36)</f>
        <v>0</v>
      </c>
      <c r="O37" s="1252">
        <f>SUM(O27:O36)</f>
        <v>0</v>
      </c>
    </row>
    <row r="38" spans="1:15" x14ac:dyDescent="0.3">
      <c r="A38" s="413" t="s">
        <v>717</v>
      </c>
      <c r="B38" s="1213">
        <v>601</v>
      </c>
      <c r="C38" s="1253"/>
      <c r="D38" s="1237"/>
      <c r="E38" s="1237"/>
      <c r="F38" s="1254"/>
      <c r="G38" s="1208"/>
      <c r="H38" s="1207"/>
      <c r="I38" s="1182"/>
      <c r="J38" s="1219">
        <f t="shared" si="0"/>
        <v>0</v>
      </c>
      <c r="K38" s="1220" t="e">
        <f t="shared" si="1"/>
        <v>#DIV/0!</v>
      </c>
      <c r="L38" s="398"/>
      <c r="M38" s="1209"/>
      <c r="N38" s="1239"/>
      <c r="O38" s="1240"/>
    </row>
    <row r="39" spans="1:15" x14ac:dyDescent="0.3">
      <c r="A39" s="422" t="s">
        <v>718</v>
      </c>
      <c r="B39" s="1222">
        <v>602</v>
      </c>
      <c r="C39" s="1180">
        <v>337</v>
      </c>
      <c r="D39" s="1241">
        <v>350</v>
      </c>
      <c r="E39" s="1241">
        <v>424</v>
      </c>
      <c r="F39" s="1242">
        <v>106</v>
      </c>
      <c r="G39" s="1182"/>
      <c r="H39" s="1183"/>
      <c r="I39" s="1182"/>
      <c r="J39" s="1184">
        <f t="shared" si="0"/>
        <v>106</v>
      </c>
      <c r="K39" s="1225">
        <f t="shared" si="1"/>
        <v>25</v>
      </c>
      <c r="L39" s="398"/>
      <c r="M39" s="1188"/>
      <c r="N39" s="1225"/>
      <c r="O39" s="1226"/>
    </row>
    <row r="40" spans="1:15" x14ac:dyDescent="0.3">
      <c r="A40" s="422" t="s">
        <v>719</v>
      </c>
      <c r="B40" s="1222">
        <v>604</v>
      </c>
      <c r="C40" s="1180"/>
      <c r="D40" s="1241"/>
      <c r="E40" s="1241">
        <v>0</v>
      </c>
      <c r="F40" s="1242"/>
      <c r="G40" s="1182"/>
      <c r="H40" s="1183"/>
      <c r="I40" s="1182"/>
      <c r="J40" s="1184">
        <f t="shared" si="0"/>
        <v>0</v>
      </c>
      <c r="K40" s="1225" t="e">
        <f t="shared" si="1"/>
        <v>#DIV/0!</v>
      </c>
      <c r="L40" s="398"/>
      <c r="M40" s="1188"/>
      <c r="N40" s="1225"/>
      <c r="O40" s="1226"/>
    </row>
    <row r="41" spans="1:15" x14ac:dyDescent="0.3">
      <c r="A41" s="422" t="s">
        <v>720</v>
      </c>
      <c r="B41" s="1222" t="s">
        <v>721</v>
      </c>
      <c r="C41" s="1180">
        <v>9155</v>
      </c>
      <c r="D41" s="1241">
        <v>8453</v>
      </c>
      <c r="E41" s="1241">
        <v>8764</v>
      </c>
      <c r="F41" s="1242">
        <v>2191</v>
      </c>
      <c r="G41" s="1182"/>
      <c r="H41" s="1183"/>
      <c r="I41" s="1182"/>
      <c r="J41" s="1184">
        <f t="shared" si="0"/>
        <v>2191</v>
      </c>
      <c r="K41" s="1225">
        <f t="shared" si="1"/>
        <v>25</v>
      </c>
      <c r="L41" s="398"/>
      <c r="M41" s="1188"/>
      <c r="N41" s="1225"/>
      <c r="O41" s="1226"/>
    </row>
    <row r="42" spans="1:15" ht="12.9" thickBot="1" x14ac:dyDescent="0.35">
      <c r="A42" s="388" t="s">
        <v>722</v>
      </c>
      <c r="B42" s="1243" t="s">
        <v>723</v>
      </c>
      <c r="C42" s="1190">
        <v>202</v>
      </c>
      <c r="D42" s="1244">
        <v>150</v>
      </c>
      <c r="E42" s="1244">
        <v>16</v>
      </c>
      <c r="F42" s="1245">
        <v>4</v>
      </c>
      <c r="G42" s="1193"/>
      <c r="H42" s="1194"/>
      <c r="I42" s="1182"/>
      <c r="J42" s="1234">
        <f t="shared" si="0"/>
        <v>4</v>
      </c>
      <c r="K42" s="1235">
        <f t="shared" si="1"/>
        <v>25</v>
      </c>
      <c r="L42" s="398"/>
      <c r="M42" s="1212"/>
      <c r="N42" s="1246"/>
      <c r="O42" s="1247"/>
    </row>
    <row r="43" spans="1:15" ht="14.6" thickBot="1" x14ac:dyDescent="0.4">
      <c r="A43" s="1248" t="s">
        <v>724</v>
      </c>
      <c r="B43" s="1200" t="s">
        <v>683</v>
      </c>
      <c r="C43" s="911">
        <f t="shared" ref="C43:I43" si="3">SUM(C38:C42)</f>
        <v>9694</v>
      </c>
      <c r="D43" s="1249">
        <f t="shared" si="3"/>
        <v>8953</v>
      </c>
      <c r="E43" s="1249">
        <f t="shared" si="3"/>
        <v>9204</v>
      </c>
      <c r="F43" s="1201">
        <f t="shared" si="3"/>
        <v>2301</v>
      </c>
      <c r="G43" s="1250">
        <f t="shared" si="3"/>
        <v>0</v>
      </c>
      <c r="H43" s="1201">
        <f t="shared" si="3"/>
        <v>0</v>
      </c>
      <c r="I43" s="1255">
        <f t="shared" si="3"/>
        <v>0</v>
      </c>
      <c r="J43" s="1256">
        <f t="shared" si="0"/>
        <v>2301</v>
      </c>
      <c r="K43" s="1239">
        <f t="shared" si="1"/>
        <v>25</v>
      </c>
      <c r="L43" s="398"/>
      <c r="M43" s="1252">
        <f>SUM(M38:M42)</f>
        <v>0</v>
      </c>
      <c r="N43" s="1251">
        <f>SUM(N38:N42)</f>
        <v>0</v>
      </c>
      <c r="O43" s="1252">
        <f>SUM(O38:O42)</f>
        <v>0</v>
      </c>
    </row>
    <row r="44" spans="1:15" ht="5.25" customHeight="1" thickBot="1" x14ac:dyDescent="0.35">
      <c r="A44" s="388"/>
      <c r="B44" s="1257"/>
      <c r="C44" s="1190"/>
      <c r="D44" s="1258"/>
      <c r="E44" s="1258"/>
      <c r="F44" s="1259"/>
      <c r="G44" s="1260"/>
      <c r="H44" s="1261"/>
      <c r="I44" s="1260"/>
      <c r="J44" s="1262"/>
      <c r="K44" s="1221"/>
      <c r="L44" s="398"/>
      <c r="M44" s="1263"/>
      <c r="N44" s="1251"/>
      <c r="O44" s="1251"/>
    </row>
    <row r="45" spans="1:15" ht="14.6" thickBot="1" x14ac:dyDescent="0.4">
      <c r="A45" s="1264" t="s">
        <v>725</v>
      </c>
      <c r="B45" s="1200" t="s">
        <v>683</v>
      </c>
      <c r="C45" s="1201">
        <f t="shared" ref="C45:I45" si="4">C43-C41</f>
        <v>539</v>
      </c>
      <c r="D45" s="911">
        <f t="shared" si="4"/>
        <v>500</v>
      </c>
      <c r="E45" s="911">
        <f t="shared" si="4"/>
        <v>440</v>
      </c>
      <c r="F45" s="1201">
        <f t="shared" si="4"/>
        <v>110</v>
      </c>
      <c r="G45" s="1250">
        <f t="shared" si="4"/>
        <v>0</v>
      </c>
      <c r="H45" s="1201">
        <f t="shared" si="4"/>
        <v>0</v>
      </c>
      <c r="I45" s="1205">
        <f t="shared" si="4"/>
        <v>0</v>
      </c>
      <c r="J45" s="1262">
        <f>SUM(F45:I45)</f>
        <v>110</v>
      </c>
      <c r="K45" s="1221">
        <f>(J45/E45)*100</f>
        <v>25</v>
      </c>
      <c r="L45" s="398"/>
      <c r="M45" s="1252">
        <f>M43-M41</f>
        <v>0</v>
      </c>
      <c r="N45" s="1251">
        <f>N43-N41</f>
        <v>0</v>
      </c>
      <c r="O45" s="1252">
        <f>O43-O41</f>
        <v>0</v>
      </c>
    </row>
    <row r="46" spans="1:15" ht="14.6" thickBot="1" x14ac:dyDescent="0.4">
      <c r="A46" s="1248" t="s">
        <v>726</v>
      </c>
      <c r="B46" s="1200" t="s">
        <v>683</v>
      </c>
      <c r="C46" s="1201">
        <f t="shared" ref="C46:I46" si="5">C43-C37</f>
        <v>0</v>
      </c>
      <c r="D46" s="911">
        <f t="shared" si="5"/>
        <v>0</v>
      </c>
      <c r="E46" s="911">
        <f t="shared" si="5"/>
        <v>0</v>
      </c>
      <c r="F46" s="1201">
        <f t="shared" si="5"/>
        <v>-12</v>
      </c>
      <c r="G46" s="1250">
        <f t="shared" si="5"/>
        <v>0</v>
      </c>
      <c r="H46" s="1201">
        <f t="shared" si="5"/>
        <v>0</v>
      </c>
      <c r="I46" s="1205">
        <f t="shared" si="5"/>
        <v>0</v>
      </c>
      <c r="J46" s="1262">
        <f>SUM(F46:I46)</f>
        <v>-12</v>
      </c>
      <c r="K46" s="1221" t="e">
        <f>(J46/E46)*100</f>
        <v>#DIV/0!</v>
      </c>
      <c r="L46" s="398"/>
      <c r="M46" s="1252">
        <f>M43-M37</f>
        <v>0</v>
      </c>
      <c r="N46" s="1251">
        <f>N43-N37</f>
        <v>0</v>
      </c>
      <c r="O46" s="1252">
        <f>O43-O37</f>
        <v>0</v>
      </c>
    </row>
    <row r="47" spans="1:15" ht="14.6" thickBot="1" x14ac:dyDescent="0.4">
      <c r="A47" s="1265" t="s">
        <v>727</v>
      </c>
      <c r="B47" s="1266" t="s">
        <v>683</v>
      </c>
      <c r="C47" s="1201">
        <f t="shared" ref="C47:I47" si="6">C46-C41</f>
        <v>-9155</v>
      </c>
      <c r="D47" s="911">
        <f t="shared" si="6"/>
        <v>-8453</v>
      </c>
      <c r="E47" s="911">
        <f t="shared" si="6"/>
        <v>-8764</v>
      </c>
      <c r="F47" s="1201">
        <f t="shared" si="6"/>
        <v>-2203</v>
      </c>
      <c r="G47" s="1250">
        <f t="shared" si="6"/>
        <v>0</v>
      </c>
      <c r="H47" s="1201">
        <f t="shared" si="6"/>
        <v>0</v>
      </c>
      <c r="I47" s="1205">
        <f t="shared" si="6"/>
        <v>0</v>
      </c>
      <c r="J47" s="1262">
        <f>SUM(F47:I47)</f>
        <v>-2203</v>
      </c>
      <c r="K47" s="1252">
        <f>(J47/E47)*100</f>
        <v>25.136923779096303</v>
      </c>
      <c r="L47" s="398"/>
      <c r="M47" s="1252">
        <f>M46-M41</f>
        <v>0</v>
      </c>
      <c r="N47" s="1251">
        <f>N46-N41</f>
        <v>0</v>
      </c>
      <c r="O47" s="1252">
        <f>O46-O41</f>
        <v>0</v>
      </c>
    </row>
    <row r="50" spans="1:10" ht="14.15" x14ac:dyDescent="0.35">
      <c r="A50" s="1267" t="s">
        <v>728</v>
      </c>
    </row>
    <row r="51" spans="1:10" s="376" customFormat="1" ht="14.15" x14ac:dyDescent="0.35">
      <c r="A51" s="1268" t="s">
        <v>729</v>
      </c>
      <c r="B51" s="531"/>
      <c r="E51" s="352"/>
      <c r="F51" s="352"/>
      <c r="G51" s="352"/>
      <c r="H51" s="352"/>
      <c r="I51" s="352"/>
      <c r="J51" s="352"/>
    </row>
    <row r="52" spans="1:10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5" spans="1:10" x14ac:dyDescent="0.3">
      <c r="A55" s="685" t="s">
        <v>751</v>
      </c>
    </row>
    <row r="56" spans="1:10" x14ac:dyDescent="0.3">
      <c r="A56" s="685"/>
    </row>
    <row r="57" spans="1:10" x14ac:dyDescent="0.3">
      <c r="A57" s="350" t="s">
        <v>769</v>
      </c>
    </row>
    <row r="59" spans="1:10" x14ac:dyDescent="0.3">
      <c r="A59" s="350" t="s">
        <v>770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679" customWidth="1"/>
    <col min="2" max="2" width="7.3046875" style="1000" customWidth="1"/>
    <col min="3" max="4" width="11.53515625" style="833" customWidth="1"/>
    <col min="5" max="5" width="11.53515625" style="1001" customWidth="1"/>
    <col min="6" max="6" width="11.3828125" style="1001" customWidth="1"/>
    <col min="7" max="7" width="9.84375" style="1001" customWidth="1"/>
    <col min="8" max="8" width="9.15234375" style="1001" customWidth="1"/>
    <col min="9" max="9" width="9.3046875" style="1001" customWidth="1"/>
    <col min="10" max="10" width="9.15234375" style="1001" customWidth="1"/>
    <col min="11" max="11" width="12" style="833" customWidth="1"/>
    <col min="12" max="12" width="8.69140625" style="833"/>
    <col min="13" max="13" width="11.84375" style="833" customWidth="1"/>
    <col min="14" max="14" width="12.53515625" style="833" customWidth="1"/>
    <col min="15" max="15" width="11.84375" style="833" customWidth="1"/>
    <col min="16" max="16" width="12" style="833" customWidth="1"/>
    <col min="17" max="16384" width="8.69140625" style="833"/>
  </cols>
  <sheetData>
    <row r="1" spans="1:16" ht="24" customHeight="1" x14ac:dyDescent="0.3">
      <c r="A1" s="1269"/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1"/>
    </row>
    <row r="2" spans="1:16" x14ac:dyDescent="0.3">
      <c r="B2" s="679"/>
      <c r="C2" s="679"/>
      <c r="D2" s="679"/>
      <c r="E2" s="680"/>
      <c r="F2" s="680"/>
      <c r="G2" s="680"/>
      <c r="H2" s="680"/>
      <c r="I2" s="680"/>
      <c r="J2" s="680"/>
      <c r="K2" s="679"/>
      <c r="L2" s="679"/>
      <c r="M2" s="679"/>
      <c r="N2" s="679"/>
      <c r="O2" s="681"/>
    </row>
    <row r="3" spans="1:16" ht="17.600000000000001" x14ac:dyDescent="0.3">
      <c r="A3" s="835" t="s">
        <v>659</v>
      </c>
      <c r="B3" s="679"/>
      <c r="C3" s="679"/>
      <c r="D3" s="679"/>
      <c r="E3" s="680"/>
      <c r="F3" s="683"/>
      <c r="G3" s="683"/>
      <c r="H3" s="680"/>
      <c r="I3" s="680"/>
      <c r="J3" s="680"/>
      <c r="K3" s="679"/>
      <c r="L3" s="679"/>
      <c r="M3" s="679"/>
      <c r="N3" s="679"/>
      <c r="O3" s="679"/>
    </row>
    <row r="4" spans="1:16" ht="21.75" customHeight="1" x14ac:dyDescent="0.3">
      <c r="A4" s="1272"/>
      <c r="B4" s="679"/>
      <c r="C4" s="679"/>
      <c r="D4" s="679"/>
      <c r="E4" s="680"/>
      <c r="F4" s="683"/>
      <c r="G4" s="683"/>
      <c r="H4" s="680"/>
      <c r="I4" s="680"/>
      <c r="J4" s="680"/>
      <c r="K4" s="679"/>
      <c r="L4" s="679"/>
      <c r="M4" s="679"/>
      <c r="N4" s="679"/>
      <c r="O4" s="679"/>
    </row>
    <row r="5" spans="1:16" x14ac:dyDescent="0.3">
      <c r="A5" s="685"/>
      <c r="B5" s="679"/>
      <c r="C5" s="679"/>
      <c r="D5" s="679"/>
      <c r="E5" s="680"/>
      <c r="F5" s="683"/>
      <c r="G5" s="683"/>
      <c r="H5" s="680"/>
      <c r="I5" s="680"/>
      <c r="J5" s="680"/>
      <c r="K5" s="679"/>
      <c r="L5" s="679"/>
      <c r="M5" s="679"/>
      <c r="N5" s="679"/>
      <c r="O5" s="679"/>
    </row>
    <row r="6" spans="1:16" ht="6" customHeight="1" x14ac:dyDescent="0.3">
      <c r="B6" s="686"/>
      <c r="C6" s="686"/>
      <c r="D6" s="679"/>
      <c r="E6" s="680"/>
      <c r="F6" s="683"/>
      <c r="G6" s="683"/>
      <c r="H6" s="680"/>
      <c r="I6" s="680"/>
      <c r="J6" s="680"/>
      <c r="K6" s="679"/>
      <c r="L6" s="679"/>
      <c r="M6" s="679"/>
      <c r="N6" s="679"/>
      <c r="O6" s="679"/>
    </row>
    <row r="7" spans="1:16" ht="24.75" customHeight="1" x14ac:dyDescent="0.3">
      <c r="A7" s="836" t="s">
        <v>660</v>
      </c>
      <c r="B7" s="1273"/>
      <c r="C7" s="1274" t="s">
        <v>771</v>
      </c>
      <c r="D7" s="1274"/>
      <c r="E7" s="1274"/>
      <c r="F7" s="1274"/>
      <c r="G7" s="1275"/>
      <c r="H7" s="1275"/>
      <c r="I7" s="1275"/>
      <c r="J7" s="1275"/>
      <c r="K7" s="1275"/>
      <c r="L7" s="1088"/>
      <c r="M7" s="1088"/>
      <c r="N7" s="1088"/>
      <c r="O7" s="1088"/>
    </row>
    <row r="8" spans="1:16" ht="23.25" customHeight="1" thickBot="1" x14ac:dyDescent="0.35">
      <c r="A8" s="685" t="s">
        <v>662</v>
      </c>
      <c r="B8" s="679"/>
      <c r="C8" s="679"/>
      <c r="D8" s="679"/>
      <c r="E8" s="680"/>
      <c r="F8" s="683"/>
      <c r="G8" s="683"/>
      <c r="H8" s="680"/>
      <c r="I8" s="680"/>
      <c r="J8" s="680"/>
      <c r="K8" s="679"/>
      <c r="L8" s="679"/>
      <c r="M8" s="679"/>
      <c r="N8" s="679"/>
      <c r="O8" s="679"/>
    </row>
    <row r="9" spans="1:16" ht="12.9" thickBot="1" x14ac:dyDescent="0.35">
      <c r="A9" s="1276" t="s">
        <v>670</v>
      </c>
      <c r="B9" s="1277" t="s">
        <v>744</v>
      </c>
      <c r="C9" s="1278" t="s">
        <v>0</v>
      </c>
      <c r="D9" s="693" t="s">
        <v>663</v>
      </c>
      <c r="E9" s="697" t="s">
        <v>664</v>
      </c>
      <c r="F9" s="1279" t="s">
        <v>665</v>
      </c>
      <c r="G9" s="1280"/>
      <c r="H9" s="1280"/>
      <c r="I9" s="1281"/>
      <c r="J9" s="1282" t="s">
        <v>666</v>
      </c>
      <c r="K9" s="1283" t="s">
        <v>667</v>
      </c>
      <c r="M9" s="1284" t="s">
        <v>668</v>
      </c>
      <c r="N9" s="1284" t="s">
        <v>669</v>
      </c>
      <c r="O9" s="1284" t="s">
        <v>668</v>
      </c>
    </row>
    <row r="10" spans="1:16" ht="12.9" thickBot="1" x14ac:dyDescent="0.35">
      <c r="A10" s="1285"/>
      <c r="B10" s="1286"/>
      <c r="C10" s="1287" t="s">
        <v>672</v>
      </c>
      <c r="D10" s="702">
        <v>2022</v>
      </c>
      <c r="E10" s="705">
        <v>2022</v>
      </c>
      <c r="F10" s="1288" t="s">
        <v>673</v>
      </c>
      <c r="G10" s="1289" t="s">
        <v>674</v>
      </c>
      <c r="H10" s="1289" t="s">
        <v>675</v>
      </c>
      <c r="I10" s="1290" t="s">
        <v>676</v>
      </c>
      <c r="J10" s="1291" t="s">
        <v>677</v>
      </c>
      <c r="K10" s="1292" t="s">
        <v>678</v>
      </c>
      <c r="M10" s="1293" t="s">
        <v>679</v>
      </c>
      <c r="N10" s="1294" t="s">
        <v>680</v>
      </c>
      <c r="O10" s="1294" t="s">
        <v>681</v>
      </c>
    </row>
    <row r="11" spans="1:16" x14ac:dyDescent="0.3">
      <c r="A11" s="854" t="s">
        <v>749</v>
      </c>
      <c r="B11" s="1295"/>
      <c r="C11" s="1296">
        <v>14</v>
      </c>
      <c r="D11" s="1297">
        <v>15</v>
      </c>
      <c r="E11" s="1298">
        <v>15</v>
      </c>
      <c r="F11" s="1299">
        <v>15</v>
      </c>
      <c r="G11" s="1300">
        <f>M11</f>
        <v>0</v>
      </c>
      <c r="H11" s="1301">
        <f>N11</f>
        <v>0</v>
      </c>
      <c r="I11" s="1302">
        <f>O11</f>
        <v>0</v>
      </c>
      <c r="J11" s="1303" t="s">
        <v>683</v>
      </c>
      <c r="K11" s="1304" t="s">
        <v>683</v>
      </c>
      <c r="L11" s="865"/>
      <c r="M11" s="1305"/>
      <c r="N11" s="1306"/>
      <c r="O11" s="1306"/>
    </row>
    <row r="12" spans="1:16" ht="12.9" thickBot="1" x14ac:dyDescent="0.35">
      <c r="A12" s="868" t="s">
        <v>750</v>
      </c>
      <c r="B12" s="869"/>
      <c r="C12" s="1307">
        <v>12.49</v>
      </c>
      <c r="D12" s="1308">
        <v>13.07</v>
      </c>
      <c r="E12" s="1309">
        <v>13.07</v>
      </c>
      <c r="F12" s="1310">
        <v>12.636100000000001</v>
      </c>
      <c r="G12" s="1311">
        <f t="shared" ref="G12:I23" si="0">M12</f>
        <v>0</v>
      </c>
      <c r="H12" s="1312">
        <f>N12</f>
        <v>0</v>
      </c>
      <c r="I12" s="1313">
        <f>O12</f>
        <v>0</v>
      </c>
      <c r="J12" s="1314"/>
      <c r="K12" s="1315" t="s">
        <v>683</v>
      </c>
      <c r="L12" s="865"/>
      <c r="M12" s="1316"/>
      <c r="N12" s="1317"/>
      <c r="O12" s="1317"/>
    </row>
    <row r="13" spans="1:16" x14ac:dyDescent="0.3">
      <c r="A13" s="881" t="s">
        <v>735</v>
      </c>
      <c r="B13" s="882" t="s">
        <v>686</v>
      </c>
      <c r="C13" s="1318">
        <v>4381</v>
      </c>
      <c r="D13" s="607" t="s">
        <v>683</v>
      </c>
      <c r="E13" s="1319" t="s">
        <v>683</v>
      </c>
      <c r="F13" s="1320">
        <v>4344</v>
      </c>
      <c r="G13" s="1321">
        <f t="shared" si="0"/>
        <v>0</v>
      </c>
      <c r="H13" s="1321">
        <f>N13</f>
        <v>0</v>
      </c>
      <c r="I13" s="1322">
        <f>O13</f>
        <v>0</v>
      </c>
      <c r="J13" s="1323" t="s">
        <v>683</v>
      </c>
      <c r="K13" s="1324" t="s">
        <v>683</v>
      </c>
      <c r="L13" s="865"/>
      <c r="M13" s="1325"/>
      <c r="N13" s="1326"/>
      <c r="O13" s="1326"/>
    </row>
    <row r="14" spans="1:16" x14ac:dyDescent="0.3">
      <c r="A14" s="892" t="s">
        <v>736</v>
      </c>
      <c r="B14" s="893" t="s">
        <v>688</v>
      </c>
      <c r="C14" s="1318">
        <v>4171</v>
      </c>
      <c r="D14" s="747" t="s">
        <v>683</v>
      </c>
      <c r="E14" s="1327" t="s">
        <v>683</v>
      </c>
      <c r="F14" s="1320">
        <v>4145</v>
      </c>
      <c r="G14" s="1328">
        <f t="shared" si="0"/>
        <v>0</v>
      </c>
      <c r="H14" s="1328">
        <f t="shared" si="0"/>
        <v>0</v>
      </c>
      <c r="I14" s="1329">
        <f t="shared" si="0"/>
        <v>0</v>
      </c>
      <c r="J14" s="1323" t="s">
        <v>683</v>
      </c>
      <c r="K14" s="1324" t="s">
        <v>683</v>
      </c>
      <c r="L14" s="865"/>
      <c r="M14" s="1330"/>
      <c r="N14" s="1326"/>
      <c r="O14" s="1326"/>
    </row>
    <row r="15" spans="1:16" x14ac:dyDescent="0.3">
      <c r="A15" s="892" t="s">
        <v>689</v>
      </c>
      <c r="B15" s="893" t="s">
        <v>690</v>
      </c>
      <c r="C15" s="1318">
        <v>57</v>
      </c>
      <c r="D15" s="747" t="s">
        <v>683</v>
      </c>
      <c r="E15" s="1327" t="s">
        <v>683</v>
      </c>
      <c r="F15" s="1320">
        <v>62</v>
      </c>
      <c r="G15" s="1328">
        <f t="shared" si="0"/>
        <v>0</v>
      </c>
      <c r="H15" s="1328">
        <f t="shared" si="0"/>
        <v>0</v>
      </c>
      <c r="I15" s="1329">
        <f t="shared" si="0"/>
        <v>0</v>
      </c>
      <c r="J15" s="1323" t="s">
        <v>683</v>
      </c>
      <c r="K15" s="1324" t="s">
        <v>683</v>
      </c>
      <c r="L15" s="865"/>
      <c r="M15" s="1330"/>
      <c r="N15" s="1326"/>
      <c r="O15" s="1326"/>
    </row>
    <row r="16" spans="1:16" x14ac:dyDescent="0.3">
      <c r="A16" s="892" t="s">
        <v>691</v>
      </c>
      <c r="B16" s="893" t="s">
        <v>683</v>
      </c>
      <c r="C16" s="1318">
        <v>772</v>
      </c>
      <c r="D16" s="747" t="s">
        <v>683</v>
      </c>
      <c r="E16" s="1327" t="s">
        <v>683</v>
      </c>
      <c r="F16" s="1320">
        <v>3096</v>
      </c>
      <c r="G16" s="1328">
        <f t="shared" si="0"/>
        <v>0</v>
      </c>
      <c r="H16" s="1328">
        <f t="shared" si="0"/>
        <v>0</v>
      </c>
      <c r="I16" s="1329">
        <f t="shared" si="0"/>
        <v>0</v>
      </c>
      <c r="J16" s="1323" t="s">
        <v>683</v>
      </c>
      <c r="K16" s="1324" t="s">
        <v>683</v>
      </c>
      <c r="L16" s="865"/>
      <c r="M16" s="1330"/>
      <c r="N16" s="1326"/>
      <c r="O16" s="1326"/>
    </row>
    <row r="17" spans="1:15" ht="12.9" thickBot="1" x14ac:dyDescent="0.35">
      <c r="A17" s="899" t="s">
        <v>692</v>
      </c>
      <c r="B17" s="1331" t="s">
        <v>693</v>
      </c>
      <c r="C17" s="1332">
        <v>1362</v>
      </c>
      <c r="D17" s="754" t="s">
        <v>683</v>
      </c>
      <c r="E17" s="1333" t="s">
        <v>683</v>
      </c>
      <c r="F17" s="1320">
        <v>1398</v>
      </c>
      <c r="G17" s="1334">
        <f t="shared" si="0"/>
        <v>0</v>
      </c>
      <c r="H17" s="1335">
        <f t="shared" si="0"/>
        <v>0</v>
      </c>
      <c r="I17" s="1329">
        <f t="shared" si="0"/>
        <v>0</v>
      </c>
      <c r="J17" s="1336" t="s">
        <v>683</v>
      </c>
      <c r="K17" s="1304" t="s">
        <v>683</v>
      </c>
      <c r="L17" s="865"/>
      <c r="M17" s="1337"/>
      <c r="N17" s="1338"/>
      <c r="O17" s="1338"/>
    </row>
    <row r="18" spans="1:15" ht="12.9" thickBot="1" x14ac:dyDescent="0.35">
      <c r="A18" s="1339" t="s">
        <v>694</v>
      </c>
      <c r="B18" s="1340"/>
      <c r="C18" s="1341">
        <f t="shared" ref="C18" si="1">C13-C14+C15+C16+C17</f>
        <v>2401</v>
      </c>
      <c r="D18" s="437" t="s">
        <v>683</v>
      </c>
      <c r="E18" s="1342" t="s">
        <v>683</v>
      </c>
      <c r="F18" s="1342">
        <f>F13-F14+F15+F16+F17</f>
        <v>4755</v>
      </c>
      <c r="G18" s="1342">
        <f>G13-G14+G15+G16+G17</f>
        <v>0</v>
      </c>
      <c r="H18" s="1342">
        <f>H13-H14+H15+H16+H17</f>
        <v>0</v>
      </c>
      <c r="I18" s="1341">
        <f>I13-I14+I15+I16+I17</f>
        <v>0</v>
      </c>
      <c r="J18" s="1343" t="s">
        <v>683</v>
      </c>
      <c r="K18" s="1344" t="s">
        <v>683</v>
      </c>
      <c r="L18" s="865"/>
      <c r="M18" s="1341">
        <f>M13-M14+M15+M16+M17</f>
        <v>0</v>
      </c>
      <c r="N18" s="1341">
        <f t="shared" ref="N18:O18" si="2">N13-N14+N15+N16+N17</f>
        <v>0</v>
      </c>
      <c r="O18" s="1341">
        <f t="shared" si="2"/>
        <v>0</v>
      </c>
    </row>
    <row r="19" spans="1:15" x14ac:dyDescent="0.3">
      <c r="A19" s="899" t="s">
        <v>695</v>
      </c>
      <c r="B19" s="1345">
        <v>401</v>
      </c>
      <c r="C19" s="1332">
        <v>163</v>
      </c>
      <c r="D19" s="607" t="s">
        <v>683</v>
      </c>
      <c r="E19" s="1319" t="s">
        <v>683</v>
      </c>
      <c r="F19" s="1346">
        <v>151</v>
      </c>
      <c r="G19" s="1347">
        <f t="shared" si="0"/>
        <v>0</v>
      </c>
      <c r="H19" s="1321">
        <f t="shared" si="0"/>
        <v>0</v>
      </c>
      <c r="I19" s="1329">
        <f t="shared" si="0"/>
        <v>0</v>
      </c>
      <c r="J19" s="1336" t="s">
        <v>683</v>
      </c>
      <c r="K19" s="1304" t="s">
        <v>683</v>
      </c>
      <c r="L19" s="865"/>
      <c r="M19" s="1348"/>
      <c r="N19" s="1338"/>
      <c r="O19" s="1338"/>
    </row>
    <row r="20" spans="1:15" x14ac:dyDescent="0.3">
      <c r="A20" s="892" t="s">
        <v>696</v>
      </c>
      <c r="B20" s="893" t="s">
        <v>697</v>
      </c>
      <c r="C20" s="1318">
        <v>593</v>
      </c>
      <c r="D20" s="747" t="s">
        <v>683</v>
      </c>
      <c r="E20" s="1327" t="s">
        <v>683</v>
      </c>
      <c r="F20" s="1349">
        <v>368</v>
      </c>
      <c r="G20" s="1328">
        <f t="shared" si="0"/>
        <v>0</v>
      </c>
      <c r="H20" s="1328">
        <f t="shared" si="0"/>
        <v>0</v>
      </c>
      <c r="I20" s="1329">
        <f t="shared" si="0"/>
        <v>0</v>
      </c>
      <c r="J20" s="1323" t="s">
        <v>683</v>
      </c>
      <c r="K20" s="1324" t="s">
        <v>683</v>
      </c>
      <c r="L20" s="865"/>
      <c r="M20" s="1330"/>
      <c r="N20" s="1326"/>
      <c r="O20" s="1326"/>
    </row>
    <row r="21" spans="1:15" x14ac:dyDescent="0.3">
      <c r="A21" s="892" t="s">
        <v>698</v>
      </c>
      <c r="B21" s="893" t="s">
        <v>683</v>
      </c>
      <c r="C21" s="1318">
        <v>541</v>
      </c>
      <c r="D21" s="747" t="s">
        <v>683</v>
      </c>
      <c r="E21" s="1327" t="s">
        <v>683</v>
      </c>
      <c r="F21" s="1349">
        <v>788</v>
      </c>
      <c r="G21" s="1328">
        <f t="shared" si="0"/>
        <v>0</v>
      </c>
      <c r="H21" s="1328">
        <f t="shared" si="0"/>
        <v>0</v>
      </c>
      <c r="I21" s="1329">
        <f t="shared" si="0"/>
        <v>0</v>
      </c>
      <c r="J21" s="1323" t="s">
        <v>683</v>
      </c>
      <c r="K21" s="1324" t="s">
        <v>683</v>
      </c>
      <c r="L21" s="865"/>
      <c r="M21" s="1330"/>
      <c r="N21" s="1326"/>
      <c r="O21" s="1326"/>
    </row>
    <row r="22" spans="1:15" x14ac:dyDescent="0.3">
      <c r="A22" s="892" t="s">
        <v>699</v>
      </c>
      <c r="B22" s="893" t="s">
        <v>683</v>
      </c>
      <c r="C22" s="1318">
        <v>1104</v>
      </c>
      <c r="D22" s="747" t="s">
        <v>683</v>
      </c>
      <c r="E22" s="1327" t="s">
        <v>683</v>
      </c>
      <c r="F22" s="1349">
        <v>3389</v>
      </c>
      <c r="G22" s="1328">
        <f t="shared" si="0"/>
        <v>0</v>
      </c>
      <c r="H22" s="1328">
        <f t="shared" si="0"/>
        <v>0</v>
      </c>
      <c r="I22" s="1329">
        <f t="shared" si="0"/>
        <v>0</v>
      </c>
      <c r="J22" s="1323" t="s">
        <v>683</v>
      </c>
      <c r="K22" s="1324" t="s">
        <v>683</v>
      </c>
      <c r="L22" s="865"/>
      <c r="M22" s="1330"/>
      <c r="N22" s="1326"/>
      <c r="O22" s="1326"/>
    </row>
    <row r="23" spans="1:15" ht="12.9" thickBot="1" x14ac:dyDescent="0.35">
      <c r="A23" s="868" t="s">
        <v>700</v>
      </c>
      <c r="B23" s="919" t="s">
        <v>683</v>
      </c>
      <c r="C23" s="1350">
        <v>0</v>
      </c>
      <c r="D23" s="754" t="s">
        <v>683</v>
      </c>
      <c r="E23" s="1333" t="s">
        <v>683</v>
      </c>
      <c r="F23" s="1351"/>
      <c r="G23" s="1334">
        <f t="shared" si="0"/>
        <v>0</v>
      </c>
      <c r="H23" s="1335">
        <f t="shared" si="0"/>
        <v>0</v>
      </c>
      <c r="I23" s="1352">
        <f t="shared" si="0"/>
        <v>0</v>
      </c>
      <c r="J23" s="1353" t="s">
        <v>683</v>
      </c>
      <c r="K23" s="1354" t="s">
        <v>683</v>
      </c>
      <c r="L23" s="865"/>
      <c r="M23" s="1355"/>
      <c r="N23" s="1356"/>
      <c r="O23" s="1356"/>
    </row>
    <row r="24" spans="1:15" ht="14.15" x14ac:dyDescent="0.35">
      <c r="A24" s="926" t="s">
        <v>701</v>
      </c>
      <c r="B24" s="1357" t="s">
        <v>683</v>
      </c>
      <c r="C24" s="1358">
        <v>7677</v>
      </c>
      <c r="D24" s="1046">
        <v>7500</v>
      </c>
      <c r="E24" s="1359">
        <v>7500</v>
      </c>
      <c r="F24" s="1359">
        <v>1753</v>
      </c>
      <c r="G24" s="1322"/>
      <c r="H24" s="1322">
        <f>N24-M24</f>
        <v>0</v>
      </c>
      <c r="I24" s="1322">
        <f>O24-N24</f>
        <v>0</v>
      </c>
      <c r="J24" s="1360">
        <f t="shared" ref="J24:J47" si="3">SUM(F24:I24)</f>
        <v>1753</v>
      </c>
      <c r="K24" s="1361">
        <f t="shared" ref="K24:K47" si="4">(J24/E24)*100</f>
        <v>23.373333333333331</v>
      </c>
      <c r="L24" s="865"/>
      <c r="M24" s="1325"/>
      <c r="N24" s="1362"/>
      <c r="O24" s="1363"/>
    </row>
    <row r="25" spans="1:15" ht="14.15" x14ac:dyDescent="0.35">
      <c r="A25" s="892" t="s">
        <v>702</v>
      </c>
      <c r="B25" s="1364" t="s">
        <v>683</v>
      </c>
      <c r="C25" s="1365"/>
      <c r="D25" s="1052"/>
      <c r="E25" s="1366"/>
      <c r="F25" s="1366"/>
      <c r="G25" s="1329"/>
      <c r="H25" s="1367">
        <f t="shared" ref="H25:I42" si="5">N25-M25</f>
        <v>0</v>
      </c>
      <c r="I25" s="1367">
        <f t="shared" si="5"/>
        <v>0</v>
      </c>
      <c r="J25" s="1368">
        <f t="shared" si="3"/>
        <v>0</v>
      </c>
      <c r="K25" s="1369" t="e">
        <f t="shared" si="4"/>
        <v>#DIV/0!</v>
      </c>
      <c r="L25" s="865"/>
      <c r="M25" s="1330"/>
      <c r="N25" s="1370"/>
      <c r="O25" s="1371"/>
    </row>
    <row r="26" spans="1:15" ht="14.6" thickBot="1" x14ac:dyDescent="0.4">
      <c r="A26" s="868" t="s">
        <v>703</v>
      </c>
      <c r="B26" s="1372">
        <v>672</v>
      </c>
      <c r="C26" s="1373">
        <v>990</v>
      </c>
      <c r="D26" s="1056">
        <v>1200</v>
      </c>
      <c r="E26" s="1374">
        <v>1200</v>
      </c>
      <c r="F26" s="1375">
        <v>300</v>
      </c>
      <c r="G26" s="1352"/>
      <c r="H26" s="1376">
        <f t="shared" si="5"/>
        <v>0</v>
      </c>
      <c r="I26" s="1376">
        <f t="shared" si="5"/>
        <v>0</v>
      </c>
      <c r="J26" s="1377">
        <f t="shared" si="3"/>
        <v>300</v>
      </c>
      <c r="K26" s="1378">
        <f t="shared" si="4"/>
        <v>25</v>
      </c>
      <c r="L26" s="865"/>
      <c r="M26" s="1337"/>
      <c r="N26" s="1379"/>
      <c r="O26" s="1380"/>
    </row>
    <row r="27" spans="1:15" ht="14.15" x14ac:dyDescent="0.35">
      <c r="A27" s="881" t="s">
        <v>704</v>
      </c>
      <c r="B27" s="1381">
        <v>501</v>
      </c>
      <c r="C27" s="1382">
        <v>500</v>
      </c>
      <c r="D27" s="1063">
        <v>470</v>
      </c>
      <c r="E27" s="1383">
        <v>520</v>
      </c>
      <c r="F27" s="1383">
        <v>166</v>
      </c>
      <c r="G27" s="1367"/>
      <c r="H27" s="1367">
        <f t="shared" si="5"/>
        <v>0</v>
      </c>
      <c r="I27" s="1367">
        <f t="shared" si="5"/>
        <v>0</v>
      </c>
      <c r="J27" s="1384">
        <f t="shared" si="3"/>
        <v>166</v>
      </c>
      <c r="K27" s="1385">
        <f t="shared" si="4"/>
        <v>31.92307692307692</v>
      </c>
      <c r="L27" s="865"/>
      <c r="M27" s="1348"/>
      <c r="N27" s="1386"/>
      <c r="O27" s="1387"/>
    </row>
    <row r="28" spans="1:15" ht="14.15" x14ac:dyDescent="0.35">
      <c r="A28" s="892" t="s">
        <v>705</v>
      </c>
      <c r="B28" s="1364">
        <v>502</v>
      </c>
      <c r="C28" s="1388">
        <v>310</v>
      </c>
      <c r="D28" s="1066">
        <v>350</v>
      </c>
      <c r="E28" s="1389">
        <v>350</v>
      </c>
      <c r="F28" s="1389">
        <v>84</v>
      </c>
      <c r="G28" s="1329"/>
      <c r="H28" s="1367">
        <f t="shared" si="5"/>
        <v>0</v>
      </c>
      <c r="I28" s="1367">
        <f t="shared" si="5"/>
        <v>0</v>
      </c>
      <c r="J28" s="1368">
        <f t="shared" si="3"/>
        <v>84</v>
      </c>
      <c r="K28" s="1369">
        <f t="shared" si="4"/>
        <v>24</v>
      </c>
      <c r="L28" s="865"/>
      <c r="M28" s="1330"/>
      <c r="N28" s="1370"/>
      <c r="O28" s="1371"/>
    </row>
    <row r="29" spans="1:15" ht="14.15" x14ac:dyDescent="0.35">
      <c r="A29" s="892" t="s">
        <v>706</v>
      </c>
      <c r="B29" s="1364">
        <v>504</v>
      </c>
      <c r="C29" s="1388"/>
      <c r="D29" s="1066"/>
      <c r="E29" s="1389"/>
      <c r="F29" s="1389"/>
      <c r="G29" s="1329"/>
      <c r="H29" s="1367">
        <f t="shared" si="5"/>
        <v>0</v>
      </c>
      <c r="I29" s="1367">
        <f t="shared" si="5"/>
        <v>0</v>
      </c>
      <c r="J29" s="1368">
        <f t="shared" si="3"/>
        <v>0</v>
      </c>
      <c r="K29" s="1369" t="e">
        <f t="shared" si="4"/>
        <v>#DIV/0!</v>
      </c>
      <c r="L29" s="865"/>
      <c r="M29" s="1330"/>
      <c r="N29" s="1370"/>
      <c r="O29" s="1371"/>
    </row>
    <row r="30" spans="1:15" ht="14.15" x14ac:dyDescent="0.35">
      <c r="A30" s="892" t="s">
        <v>707</v>
      </c>
      <c r="B30" s="1364">
        <v>511</v>
      </c>
      <c r="C30" s="1388">
        <v>272</v>
      </c>
      <c r="D30" s="1066">
        <v>530</v>
      </c>
      <c r="E30" s="1389">
        <v>350</v>
      </c>
      <c r="F30" s="1389">
        <v>20</v>
      </c>
      <c r="G30" s="1329"/>
      <c r="H30" s="1367">
        <f t="shared" si="5"/>
        <v>0</v>
      </c>
      <c r="I30" s="1367">
        <f t="shared" si="5"/>
        <v>0</v>
      </c>
      <c r="J30" s="1368">
        <f t="shared" si="3"/>
        <v>20</v>
      </c>
      <c r="K30" s="1369">
        <f t="shared" si="4"/>
        <v>5.7142857142857144</v>
      </c>
      <c r="L30" s="865"/>
      <c r="M30" s="1330"/>
      <c r="N30" s="1370"/>
      <c r="O30" s="1371"/>
    </row>
    <row r="31" spans="1:15" ht="14.15" x14ac:dyDescent="0.35">
      <c r="A31" s="892" t="s">
        <v>708</v>
      </c>
      <c r="B31" s="1364">
        <v>518</v>
      </c>
      <c r="C31" s="1388">
        <v>296</v>
      </c>
      <c r="D31" s="1066">
        <v>391</v>
      </c>
      <c r="E31" s="1389">
        <v>441</v>
      </c>
      <c r="F31" s="1389">
        <v>143</v>
      </c>
      <c r="G31" s="1329"/>
      <c r="H31" s="1367">
        <f t="shared" si="5"/>
        <v>0</v>
      </c>
      <c r="I31" s="1367">
        <f t="shared" si="5"/>
        <v>0</v>
      </c>
      <c r="J31" s="1368">
        <f t="shared" si="3"/>
        <v>143</v>
      </c>
      <c r="K31" s="1369">
        <f t="shared" si="4"/>
        <v>32.426303854875286</v>
      </c>
      <c r="L31" s="865"/>
      <c r="M31" s="1330"/>
      <c r="N31" s="1370"/>
      <c r="O31" s="1371"/>
    </row>
    <row r="32" spans="1:15" ht="14.15" x14ac:dyDescent="0.35">
      <c r="A32" s="892" t="s">
        <v>709</v>
      </c>
      <c r="B32" s="1364">
        <v>521</v>
      </c>
      <c r="C32" s="1388">
        <v>4941</v>
      </c>
      <c r="D32" s="1066">
        <v>4680</v>
      </c>
      <c r="E32" s="1389">
        <v>4680</v>
      </c>
      <c r="F32" s="1389">
        <v>1087</v>
      </c>
      <c r="G32" s="1329"/>
      <c r="H32" s="1367">
        <f t="shared" si="5"/>
        <v>0</v>
      </c>
      <c r="I32" s="1367">
        <f t="shared" si="5"/>
        <v>0</v>
      </c>
      <c r="J32" s="1368">
        <f t="shared" si="3"/>
        <v>1087</v>
      </c>
      <c r="K32" s="1369">
        <f t="shared" si="4"/>
        <v>23.226495726495727</v>
      </c>
      <c r="L32" s="865"/>
      <c r="M32" s="1330"/>
      <c r="N32" s="1370"/>
      <c r="O32" s="1371"/>
    </row>
    <row r="33" spans="1:15" ht="14.15" x14ac:dyDescent="0.35">
      <c r="A33" s="892" t="s">
        <v>710</v>
      </c>
      <c r="B33" s="1364" t="s">
        <v>711</v>
      </c>
      <c r="C33" s="1388">
        <v>1943</v>
      </c>
      <c r="D33" s="1066">
        <v>1796</v>
      </c>
      <c r="E33" s="1389">
        <v>1796</v>
      </c>
      <c r="F33" s="1389">
        <v>342</v>
      </c>
      <c r="G33" s="1329"/>
      <c r="H33" s="1367">
        <f t="shared" si="5"/>
        <v>0</v>
      </c>
      <c r="I33" s="1367">
        <f t="shared" si="5"/>
        <v>0</v>
      </c>
      <c r="J33" s="1368">
        <f t="shared" si="3"/>
        <v>342</v>
      </c>
      <c r="K33" s="1369">
        <f t="shared" si="4"/>
        <v>19.042316258351892</v>
      </c>
      <c r="L33" s="865"/>
      <c r="M33" s="1330"/>
      <c r="N33" s="1370"/>
      <c r="O33" s="1371"/>
    </row>
    <row r="34" spans="1:15" ht="14.15" x14ac:dyDescent="0.35">
      <c r="A34" s="892" t="s">
        <v>712</v>
      </c>
      <c r="B34" s="1364">
        <v>557</v>
      </c>
      <c r="C34" s="1388"/>
      <c r="D34" s="1066"/>
      <c r="E34" s="1389"/>
      <c r="F34" s="1389"/>
      <c r="G34" s="1329"/>
      <c r="H34" s="1367">
        <f t="shared" si="5"/>
        <v>0</v>
      </c>
      <c r="I34" s="1367">
        <f t="shared" si="5"/>
        <v>0</v>
      </c>
      <c r="J34" s="1368">
        <f t="shared" si="3"/>
        <v>0</v>
      </c>
      <c r="K34" s="1369" t="e">
        <f t="shared" si="4"/>
        <v>#DIV/0!</v>
      </c>
      <c r="L34" s="865"/>
      <c r="M34" s="1330"/>
      <c r="N34" s="1370"/>
      <c r="O34" s="1371"/>
    </row>
    <row r="35" spans="1:15" ht="14.15" x14ac:dyDescent="0.35">
      <c r="A35" s="892" t="s">
        <v>713</v>
      </c>
      <c r="B35" s="1364">
        <v>551</v>
      </c>
      <c r="C35" s="1388">
        <v>48</v>
      </c>
      <c r="D35" s="1066">
        <v>48</v>
      </c>
      <c r="E35" s="1389">
        <v>48</v>
      </c>
      <c r="F35" s="1389">
        <v>12</v>
      </c>
      <c r="G35" s="1329"/>
      <c r="H35" s="1367">
        <f t="shared" si="5"/>
        <v>0</v>
      </c>
      <c r="I35" s="1367">
        <f t="shared" si="5"/>
        <v>0</v>
      </c>
      <c r="J35" s="1368">
        <f t="shared" si="3"/>
        <v>12</v>
      </c>
      <c r="K35" s="1369">
        <f t="shared" si="4"/>
        <v>25</v>
      </c>
      <c r="L35" s="865"/>
      <c r="M35" s="1330"/>
      <c r="N35" s="1370"/>
      <c r="O35" s="1371"/>
    </row>
    <row r="36" spans="1:15" ht="14.6" thickBot="1" x14ac:dyDescent="0.4">
      <c r="A36" s="965" t="s">
        <v>714</v>
      </c>
      <c r="B36" s="1390" t="s">
        <v>715</v>
      </c>
      <c r="C36" s="1391">
        <v>-75</v>
      </c>
      <c r="D36" s="1067">
        <v>20</v>
      </c>
      <c r="E36" s="1392">
        <v>100</v>
      </c>
      <c r="F36" s="1393">
        <v>32</v>
      </c>
      <c r="G36" s="1329"/>
      <c r="H36" s="1376">
        <f t="shared" si="5"/>
        <v>0</v>
      </c>
      <c r="I36" s="1367">
        <f t="shared" si="5"/>
        <v>0</v>
      </c>
      <c r="J36" s="1377">
        <f t="shared" si="3"/>
        <v>32</v>
      </c>
      <c r="K36" s="1378">
        <f t="shared" si="4"/>
        <v>32</v>
      </c>
      <c r="L36" s="865"/>
      <c r="M36" s="1355"/>
      <c r="N36" s="1394"/>
      <c r="O36" s="1395"/>
    </row>
    <row r="37" spans="1:15" ht="14.6" thickBot="1" x14ac:dyDescent="0.4">
      <c r="A37" s="1396" t="s">
        <v>716</v>
      </c>
      <c r="B37" s="1397"/>
      <c r="C37" s="1398">
        <f t="shared" ref="C37" si="6">SUM(C27:C36)</f>
        <v>8235</v>
      </c>
      <c r="D37" s="654">
        <f t="shared" ref="D37:I37" si="7">SUM(D27:D36)</f>
        <v>8285</v>
      </c>
      <c r="E37" s="1399">
        <f t="shared" si="7"/>
        <v>8285</v>
      </c>
      <c r="F37" s="1400">
        <f t="shared" si="7"/>
        <v>1886</v>
      </c>
      <c r="G37" s="1401">
        <f t="shared" si="7"/>
        <v>0</v>
      </c>
      <c r="H37" s="1401">
        <f t="shared" si="7"/>
        <v>0</v>
      </c>
      <c r="I37" s="1401">
        <f t="shared" si="7"/>
        <v>0</v>
      </c>
      <c r="J37" s="1402">
        <f t="shared" si="3"/>
        <v>1886</v>
      </c>
      <c r="K37" s="1403">
        <f t="shared" si="4"/>
        <v>22.764031382015691</v>
      </c>
      <c r="L37" s="865"/>
      <c r="M37" s="1402">
        <f>SUM(M27:M36)</f>
        <v>0</v>
      </c>
      <c r="N37" s="1402">
        <f t="shared" ref="N37:O37" si="8">SUM(N27:N36)</f>
        <v>0</v>
      </c>
      <c r="O37" s="1402">
        <f t="shared" si="8"/>
        <v>0</v>
      </c>
    </row>
    <row r="38" spans="1:15" ht="14.15" x14ac:dyDescent="0.35">
      <c r="A38" s="980" t="s">
        <v>717</v>
      </c>
      <c r="B38" s="1381">
        <v>601</v>
      </c>
      <c r="C38" s="1382"/>
      <c r="D38" s="1063"/>
      <c r="E38" s="1383"/>
      <c r="F38" s="1404"/>
      <c r="G38" s="1329"/>
      <c r="H38" s="1322">
        <f t="shared" si="5"/>
        <v>0</v>
      </c>
      <c r="I38" s="1367">
        <f t="shared" si="5"/>
        <v>0</v>
      </c>
      <c r="J38" s="1360">
        <f t="shared" si="3"/>
        <v>0</v>
      </c>
      <c r="K38" s="1361" t="e">
        <f t="shared" si="4"/>
        <v>#DIV/0!</v>
      </c>
      <c r="L38" s="865"/>
      <c r="M38" s="1348"/>
      <c r="N38" s="1386"/>
      <c r="O38" s="1387"/>
    </row>
    <row r="39" spans="1:15" ht="14.15" x14ac:dyDescent="0.35">
      <c r="A39" s="982" t="s">
        <v>718</v>
      </c>
      <c r="B39" s="1364">
        <v>602</v>
      </c>
      <c r="C39" s="1388">
        <v>530</v>
      </c>
      <c r="D39" s="1066">
        <v>700</v>
      </c>
      <c r="E39" s="1389">
        <v>700</v>
      </c>
      <c r="F39" s="1389">
        <v>190</v>
      </c>
      <c r="G39" s="1329"/>
      <c r="H39" s="1367">
        <f t="shared" si="5"/>
        <v>0</v>
      </c>
      <c r="I39" s="1367">
        <f t="shared" si="5"/>
        <v>0</v>
      </c>
      <c r="J39" s="1368">
        <f t="shared" si="3"/>
        <v>190</v>
      </c>
      <c r="K39" s="1369">
        <f t="shared" si="4"/>
        <v>27.142857142857142</v>
      </c>
      <c r="L39" s="865"/>
      <c r="M39" s="1330"/>
      <c r="N39" s="1370"/>
      <c r="O39" s="1371"/>
    </row>
    <row r="40" spans="1:15" ht="14.15" x14ac:dyDescent="0.35">
      <c r="A40" s="982" t="s">
        <v>719</v>
      </c>
      <c r="B40" s="1364">
        <v>604</v>
      </c>
      <c r="C40" s="1388"/>
      <c r="D40" s="1066"/>
      <c r="E40" s="1389"/>
      <c r="F40" s="1389"/>
      <c r="G40" s="1329"/>
      <c r="H40" s="1367">
        <f t="shared" si="5"/>
        <v>0</v>
      </c>
      <c r="I40" s="1367">
        <f t="shared" si="5"/>
        <v>0</v>
      </c>
      <c r="J40" s="1368">
        <f t="shared" si="3"/>
        <v>0</v>
      </c>
      <c r="K40" s="1369" t="e">
        <f t="shared" si="4"/>
        <v>#DIV/0!</v>
      </c>
      <c r="L40" s="865"/>
      <c r="M40" s="1330"/>
      <c r="N40" s="1370"/>
      <c r="O40" s="1371"/>
    </row>
    <row r="41" spans="1:15" ht="14.15" x14ac:dyDescent="0.35">
      <c r="A41" s="982" t="s">
        <v>720</v>
      </c>
      <c r="B41" s="1364" t="s">
        <v>721</v>
      </c>
      <c r="C41" s="1388">
        <v>7677</v>
      </c>
      <c r="D41" s="1066">
        <v>7500</v>
      </c>
      <c r="E41" s="1389">
        <v>7500</v>
      </c>
      <c r="F41" s="1389">
        <v>1753</v>
      </c>
      <c r="G41" s="1329"/>
      <c r="H41" s="1367">
        <f t="shared" si="5"/>
        <v>0</v>
      </c>
      <c r="I41" s="1367">
        <f t="shared" si="5"/>
        <v>0</v>
      </c>
      <c r="J41" s="1368">
        <f t="shared" si="3"/>
        <v>1753</v>
      </c>
      <c r="K41" s="1369">
        <f t="shared" si="4"/>
        <v>23.373333333333331</v>
      </c>
      <c r="L41" s="865"/>
      <c r="M41" s="1330"/>
      <c r="N41" s="1370"/>
      <c r="O41" s="1371"/>
    </row>
    <row r="42" spans="1:15" ht="14.6" thickBot="1" x14ac:dyDescent="0.4">
      <c r="A42" s="983" t="s">
        <v>722</v>
      </c>
      <c r="B42" s="1390" t="s">
        <v>723</v>
      </c>
      <c r="C42" s="1391">
        <v>28</v>
      </c>
      <c r="D42" s="1067">
        <v>85</v>
      </c>
      <c r="E42" s="1392">
        <v>85</v>
      </c>
      <c r="F42" s="1393">
        <v>2</v>
      </c>
      <c r="G42" s="1352"/>
      <c r="H42" s="1376">
        <f t="shared" si="5"/>
        <v>0</v>
      </c>
      <c r="I42" s="1367">
        <f t="shared" si="5"/>
        <v>0</v>
      </c>
      <c r="J42" s="1377">
        <f t="shared" si="3"/>
        <v>2</v>
      </c>
      <c r="K42" s="1405">
        <f t="shared" si="4"/>
        <v>2.3529411764705883</v>
      </c>
      <c r="L42" s="865"/>
      <c r="M42" s="1355"/>
      <c r="N42" s="1394"/>
      <c r="O42" s="1395"/>
    </row>
    <row r="43" spans="1:15" ht="14.6" thickBot="1" x14ac:dyDescent="0.4">
      <c r="A43" s="1396" t="s">
        <v>724</v>
      </c>
      <c r="B43" s="1397" t="s">
        <v>683</v>
      </c>
      <c r="C43" s="1398">
        <f>SUM(C38:C42)</f>
        <v>8235</v>
      </c>
      <c r="D43" s="654">
        <f>SUM(D38:D42)</f>
        <v>8285</v>
      </c>
      <c r="E43" s="1399">
        <f t="shared" ref="E43:I43" si="9">SUM(E38:E42)</f>
        <v>8285</v>
      </c>
      <c r="F43" s="1398">
        <f t="shared" si="9"/>
        <v>1945</v>
      </c>
      <c r="G43" s="1406">
        <f t="shared" si="9"/>
        <v>0</v>
      </c>
      <c r="H43" s="1402">
        <f t="shared" si="9"/>
        <v>0</v>
      </c>
      <c r="I43" s="1407">
        <f t="shared" si="9"/>
        <v>0</v>
      </c>
      <c r="J43" s="1402">
        <f t="shared" si="3"/>
        <v>1945</v>
      </c>
      <c r="K43" s="1403">
        <f t="shared" si="4"/>
        <v>23.476161738080869</v>
      </c>
      <c r="L43" s="865"/>
      <c r="M43" s="1402">
        <f>SUM(M38:M42)</f>
        <v>0</v>
      </c>
      <c r="N43" s="1408">
        <f>SUM(N38:N42)</f>
        <v>0</v>
      </c>
      <c r="O43" s="1402">
        <f>SUM(O38:O42)</f>
        <v>0</v>
      </c>
    </row>
    <row r="44" spans="1:15" s="1420" customFormat="1" ht="5.25" customHeight="1" thickBot="1" x14ac:dyDescent="0.35">
      <c r="A44" s="1409"/>
      <c r="B44" s="1410"/>
      <c r="C44" s="1411"/>
      <c r="D44" s="1412"/>
      <c r="E44" s="1412"/>
      <c r="F44" s="1413"/>
      <c r="G44" s="1414"/>
      <c r="H44" s="1415"/>
      <c r="I44" s="1414"/>
      <c r="J44" s="1416"/>
      <c r="K44" s="1417"/>
      <c r="L44" s="1418"/>
      <c r="M44" s="1419"/>
      <c r="N44" s="1408"/>
      <c r="O44" s="1408"/>
    </row>
    <row r="45" spans="1:15" ht="14.6" thickBot="1" x14ac:dyDescent="0.35">
      <c r="A45" s="1421" t="s">
        <v>725</v>
      </c>
      <c r="B45" s="1397" t="s">
        <v>683</v>
      </c>
      <c r="C45" s="1398">
        <f>C43-C41</f>
        <v>558</v>
      </c>
      <c r="D45" s="1422">
        <f t="shared" ref="D45:I45" si="10">D43-D41</f>
        <v>785</v>
      </c>
      <c r="E45" s="1422">
        <f t="shared" si="10"/>
        <v>785</v>
      </c>
      <c r="F45" s="1398">
        <f t="shared" si="10"/>
        <v>192</v>
      </c>
      <c r="G45" s="1423">
        <f t="shared" si="10"/>
        <v>0</v>
      </c>
      <c r="H45" s="1402">
        <f t="shared" si="10"/>
        <v>0</v>
      </c>
      <c r="I45" s="1408">
        <f t="shared" si="10"/>
        <v>0</v>
      </c>
      <c r="J45" s="1416">
        <f t="shared" si="3"/>
        <v>192</v>
      </c>
      <c r="K45" s="1361">
        <f t="shared" si="4"/>
        <v>24.458598726114651</v>
      </c>
      <c r="L45" s="865"/>
      <c r="M45" s="1402">
        <f>M43-M41</f>
        <v>0</v>
      </c>
      <c r="N45" s="1408">
        <f>N43-N41</f>
        <v>0</v>
      </c>
      <c r="O45" s="1402">
        <f>O43-O41</f>
        <v>0</v>
      </c>
    </row>
    <row r="46" spans="1:15" ht="14.6" thickBot="1" x14ac:dyDescent="0.35">
      <c r="A46" s="1396" t="s">
        <v>726</v>
      </c>
      <c r="B46" s="1397" t="s">
        <v>683</v>
      </c>
      <c r="C46" s="1398">
        <f>C43-C37</f>
        <v>0</v>
      </c>
      <c r="D46" s="1422">
        <f t="shared" ref="D46:I46" si="11">D43-D37</f>
        <v>0</v>
      </c>
      <c r="E46" s="1422">
        <f t="shared" si="11"/>
        <v>0</v>
      </c>
      <c r="F46" s="1398">
        <f t="shared" si="11"/>
        <v>59</v>
      </c>
      <c r="G46" s="1423">
        <f t="shared" si="11"/>
        <v>0</v>
      </c>
      <c r="H46" s="1402">
        <f t="shared" si="11"/>
        <v>0</v>
      </c>
      <c r="I46" s="1408">
        <f t="shared" si="11"/>
        <v>0</v>
      </c>
      <c r="J46" s="1416">
        <f t="shared" si="3"/>
        <v>59</v>
      </c>
      <c r="K46" s="1361" t="e">
        <f t="shared" si="4"/>
        <v>#DIV/0!</v>
      </c>
      <c r="L46" s="865"/>
      <c r="M46" s="1402">
        <f>M43-M37</f>
        <v>0</v>
      </c>
      <c r="N46" s="1408">
        <f>N43-N37</f>
        <v>0</v>
      </c>
      <c r="O46" s="1402">
        <f>O43-O37</f>
        <v>0</v>
      </c>
    </row>
    <row r="47" spans="1:15" ht="14.6" thickBot="1" x14ac:dyDescent="0.35">
      <c r="A47" s="1424" t="s">
        <v>727</v>
      </c>
      <c r="B47" s="1425" t="s">
        <v>683</v>
      </c>
      <c r="C47" s="1398">
        <f>C46-C41</f>
        <v>-7677</v>
      </c>
      <c r="D47" s="1422">
        <f t="shared" ref="D47:I47" si="12">D46-D41</f>
        <v>-7500</v>
      </c>
      <c r="E47" s="1422">
        <f t="shared" si="12"/>
        <v>-7500</v>
      </c>
      <c r="F47" s="1398">
        <f t="shared" si="12"/>
        <v>-1694</v>
      </c>
      <c r="G47" s="1423">
        <f t="shared" si="12"/>
        <v>0</v>
      </c>
      <c r="H47" s="1402">
        <f t="shared" si="12"/>
        <v>0</v>
      </c>
      <c r="I47" s="1408">
        <f t="shared" si="12"/>
        <v>0</v>
      </c>
      <c r="J47" s="1416">
        <f t="shared" si="3"/>
        <v>-1694</v>
      </c>
      <c r="K47" s="1403">
        <f t="shared" si="4"/>
        <v>22.586666666666666</v>
      </c>
      <c r="L47" s="865"/>
      <c r="M47" s="1402">
        <f>M46-M41</f>
        <v>0</v>
      </c>
      <c r="N47" s="1408">
        <f>N46-N41</f>
        <v>0</v>
      </c>
      <c r="O47" s="1402">
        <f>O46-O41</f>
        <v>0</v>
      </c>
    </row>
    <row r="50" spans="1:10" ht="14.15" x14ac:dyDescent="0.3">
      <c r="A50" s="1426" t="s">
        <v>728</v>
      </c>
    </row>
    <row r="51" spans="1:10" ht="14.15" x14ac:dyDescent="0.3">
      <c r="A51" s="1427" t="s">
        <v>729</v>
      </c>
    </row>
    <row r="52" spans="1:10" ht="14.15" x14ac:dyDescent="0.3">
      <c r="A52" s="1003" t="s">
        <v>730</v>
      </c>
    </row>
    <row r="53" spans="1:10" s="698" customFormat="1" ht="14.15" x14ac:dyDescent="0.3">
      <c r="A53" s="1003" t="s">
        <v>731</v>
      </c>
      <c r="B53" s="1004"/>
      <c r="E53" s="1005"/>
      <c r="F53" s="1005"/>
      <c r="G53" s="1005"/>
      <c r="H53" s="1005"/>
      <c r="I53" s="1005"/>
      <c r="J53" s="1005"/>
    </row>
    <row r="55" spans="1:10" x14ac:dyDescent="0.3">
      <c r="A55" s="679" t="s">
        <v>772</v>
      </c>
    </row>
    <row r="58" spans="1:10" x14ac:dyDescent="0.3">
      <c r="A58" s="679" t="s">
        <v>773</v>
      </c>
    </row>
    <row r="60" spans="1:10" x14ac:dyDescent="0.3">
      <c r="A60" s="679" t="s">
        <v>774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1432" customWidth="1"/>
    <col min="2" max="2" width="7.3046875" style="1433" customWidth="1"/>
    <col min="3" max="4" width="11.53515625" style="1431" customWidth="1"/>
    <col min="5" max="5" width="11.53515625" style="1434" customWidth="1"/>
    <col min="6" max="6" width="11.3828125" style="1434" customWidth="1"/>
    <col min="7" max="7" width="9.84375" style="1434" customWidth="1"/>
    <col min="8" max="8" width="9.15234375" style="1434" customWidth="1"/>
    <col min="9" max="9" width="9.3046875" style="1434" customWidth="1"/>
    <col min="10" max="10" width="9.15234375" style="1434" customWidth="1"/>
    <col min="11" max="11" width="12" style="1431" customWidth="1"/>
    <col min="12" max="12" width="8.69140625" style="1431"/>
    <col min="13" max="13" width="11.84375" style="1431" customWidth="1"/>
    <col min="14" max="14" width="12.53515625" style="1431" customWidth="1"/>
    <col min="15" max="15" width="11.84375" style="1431" customWidth="1"/>
    <col min="16" max="16" width="12" style="1431" customWidth="1"/>
    <col min="17" max="16384" width="8.69140625" style="1431"/>
  </cols>
  <sheetData>
    <row r="1" spans="1:16" ht="24" customHeight="1" x14ac:dyDescent="0.3">
      <c r="A1" s="1428"/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30"/>
    </row>
    <row r="2" spans="1:16" x14ac:dyDescent="0.3">
      <c r="O2" s="1435"/>
    </row>
    <row r="3" spans="1:16" ht="17.600000000000001" x14ac:dyDescent="0.3">
      <c r="A3" s="1436" t="s">
        <v>659</v>
      </c>
      <c r="F3" s="1005"/>
      <c r="G3" s="1005"/>
    </row>
    <row r="4" spans="1:16" ht="21.75" customHeight="1" x14ac:dyDescent="0.3">
      <c r="A4" s="1272"/>
      <c r="F4" s="1005"/>
      <c r="G4" s="1005"/>
    </row>
    <row r="5" spans="1:16" x14ac:dyDescent="0.3">
      <c r="A5" s="685"/>
      <c r="F5" s="1005"/>
      <c r="G5" s="1005"/>
    </row>
    <row r="6" spans="1:16" ht="6" customHeight="1" x14ac:dyDescent="0.3">
      <c r="B6" s="1437"/>
      <c r="C6" s="1438"/>
      <c r="F6" s="1005"/>
      <c r="G6" s="1005"/>
    </row>
    <row r="7" spans="1:16" ht="24.75" customHeight="1" x14ac:dyDescent="0.3">
      <c r="A7" s="836" t="s">
        <v>660</v>
      </c>
      <c r="B7" s="1439"/>
      <c r="C7" s="1006" t="s">
        <v>775</v>
      </c>
      <c r="D7" s="1006"/>
      <c r="E7" s="1006"/>
      <c r="F7" s="1006"/>
      <c r="G7" s="1440"/>
      <c r="H7" s="1440"/>
      <c r="I7" s="1440"/>
      <c r="J7" s="1440"/>
      <c r="K7" s="1440"/>
      <c r="L7" s="1088"/>
      <c r="M7" s="1088"/>
      <c r="N7" s="1088"/>
      <c r="O7" s="1088"/>
    </row>
    <row r="8" spans="1:16" ht="23.25" customHeight="1" thickBot="1" x14ac:dyDescent="0.35">
      <c r="A8" s="685" t="s">
        <v>662</v>
      </c>
      <c r="F8" s="1005"/>
      <c r="G8" s="1005"/>
    </row>
    <row r="9" spans="1:16" ht="12.9" thickBot="1" x14ac:dyDescent="0.35">
      <c r="A9" s="1276" t="s">
        <v>670</v>
      </c>
      <c r="B9" s="1441" t="s">
        <v>744</v>
      </c>
      <c r="C9" s="1442" t="s">
        <v>0</v>
      </c>
      <c r="D9" s="693" t="s">
        <v>663</v>
      </c>
      <c r="E9" s="697" t="s">
        <v>664</v>
      </c>
      <c r="F9" s="1279" t="s">
        <v>665</v>
      </c>
      <c r="G9" s="1443"/>
      <c r="H9" s="1443"/>
      <c r="I9" s="1444"/>
      <c r="J9" s="1282" t="s">
        <v>666</v>
      </c>
      <c r="K9" s="1283" t="s">
        <v>667</v>
      </c>
      <c r="M9" s="1445" t="s">
        <v>668</v>
      </c>
      <c r="N9" s="1445" t="s">
        <v>669</v>
      </c>
      <c r="O9" s="1445" t="s">
        <v>668</v>
      </c>
    </row>
    <row r="10" spans="1:16" ht="12.9" thickBot="1" x14ac:dyDescent="0.35">
      <c r="A10" s="1446"/>
      <c r="B10" s="1447"/>
      <c r="C10" s="1448" t="s">
        <v>672</v>
      </c>
      <c r="D10" s="702">
        <v>2022</v>
      </c>
      <c r="E10" s="705">
        <v>2022</v>
      </c>
      <c r="F10" s="1449" t="s">
        <v>673</v>
      </c>
      <c r="G10" s="1450" t="s">
        <v>674</v>
      </c>
      <c r="H10" s="1450" t="s">
        <v>675</v>
      </c>
      <c r="I10" s="1451" t="s">
        <v>676</v>
      </c>
      <c r="J10" s="1291" t="s">
        <v>677</v>
      </c>
      <c r="K10" s="1292" t="s">
        <v>678</v>
      </c>
      <c r="M10" s="1452" t="s">
        <v>679</v>
      </c>
      <c r="N10" s="1453" t="s">
        <v>680</v>
      </c>
      <c r="O10" s="1453" t="s">
        <v>681</v>
      </c>
    </row>
    <row r="11" spans="1:16" x14ac:dyDescent="0.3">
      <c r="A11" s="854" t="s">
        <v>749</v>
      </c>
      <c r="B11" s="1454"/>
      <c r="C11" s="1296">
        <v>11</v>
      </c>
      <c r="D11" s="1298">
        <v>11</v>
      </c>
      <c r="E11" s="1298">
        <v>11</v>
      </c>
      <c r="F11" s="1455">
        <v>11</v>
      </c>
      <c r="G11" s="1456">
        <f>M11</f>
        <v>0</v>
      </c>
      <c r="H11" s="1457">
        <f>N11</f>
        <v>0</v>
      </c>
      <c r="I11" s="1458">
        <f>O11</f>
        <v>0</v>
      </c>
      <c r="J11" s="1303" t="s">
        <v>683</v>
      </c>
      <c r="K11" s="1336" t="s">
        <v>683</v>
      </c>
      <c r="L11" s="1459"/>
      <c r="M11" s="1460"/>
      <c r="N11" s="1306"/>
      <c r="O11" s="1306"/>
    </row>
    <row r="12" spans="1:16" ht="12.9" thickBot="1" x14ac:dyDescent="0.35">
      <c r="A12" s="868" t="s">
        <v>750</v>
      </c>
      <c r="B12" s="1461"/>
      <c r="C12" s="1307">
        <v>10.27</v>
      </c>
      <c r="D12" s="1309">
        <v>10.5</v>
      </c>
      <c r="E12" s="1309">
        <v>10.5</v>
      </c>
      <c r="F12" s="1310">
        <v>10.85</v>
      </c>
      <c r="G12" s="1462">
        <f t="shared" ref="G12:I23" si="0">M12</f>
        <v>0</v>
      </c>
      <c r="H12" s="1463">
        <f>N12</f>
        <v>0</v>
      </c>
      <c r="I12" s="1464">
        <f>O12</f>
        <v>0</v>
      </c>
      <c r="J12" s="1314"/>
      <c r="K12" s="1465" t="s">
        <v>683</v>
      </c>
      <c r="L12" s="1459"/>
      <c r="M12" s="1466"/>
      <c r="N12" s="1317"/>
      <c r="O12" s="1317"/>
    </row>
    <row r="13" spans="1:16" x14ac:dyDescent="0.3">
      <c r="A13" s="881" t="s">
        <v>735</v>
      </c>
      <c r="B13" s="1467" t="s">
        <v>686</v>
      </c>
      <c r="C13" s="1318">
        <v>3039</v>
      </c>
      <c r="D13" s="1319" t="s">
        <v>683</v>
      </c>
      <c r="E13" s="1319" t="s">
        <v>683</v>
      </c>
      <c r="F13" s="1320">
        <v>3042</v>
      </c>
      <c r="G13" s="1468">
        <f t="shared" si="0"/>
        <v>0</v>
      </c>
      <c r="H13" s="1468">
        <f>N13</f>
        <v>0</v>
      </c>
      <c r="I13" s="1469">
        <f>O13</f>
        <v>0</v>
      </c>
      <c r="J13" s="1323" t="s">
        <v>683</v>
      </c>
      <c r="K13" s="1323" t="s">
        <v>683</v>
      </c>
      <c r="L13" s="1459"/>
      <c r="M13" s="1470"/>
      <c r="N13" s="1326"/>
      <c r="O13" s="1326"/>
    </row>
    <row r="14" spans="1:16" x14ac:dyDescent="0.3">
      <c r="A14" s="892" t="s">
        <v>736</v>
      </c>
      <c r="B14" s="1471" t="s">
        <v>688</v>
      </c>
      <c r="C14" s="1318">
        <v>2878</v>
      </c>
      <c r="D14" s="1327" t="s">
        <v>683</v>
      </c>
      <c r="E14" s="1327" t="s">
        <v>683</v>
      </c>
      <c r="F14" s="1320">
        <v>2895</v>
      </c>
      <c r="G14" s="1472">
        <f t="shared" si="0"/>
        <v>0</v>
      </c>
      <c r="H14" s="1472">
        <f t="shared" si="0"/>
        <v>0</v>
      </c>
      <c r="I14" s="1473">
        <f t="shared" si="0"/>
        <v>0</v>
      </c>
      <c r="J14" s="1323" t="s">
        <v>683</v>
      </c>
      <c r="K14" s="1323" t="s">
        <v>683</v>
      </c>
      <c r="L14" s="1459"/>
      <c r="M14" s="1474"/>
      <c r="N14" s="1326"/>
      <c r="O14" s="1326"/>
    </row>
    <row r="15" spans="1:16" x14ac:dyDescent="0.3">
      <c r="A15" s="892" t="s">
        <v>689</v>
      </c>
      <c r="B15" s="1471" t="s">
        <v>690</v>
      </c>
      <c r="C15" s="1318">
        <v>12</v>
      </c>
      <c r="D15" s="1327" t="s">
        <v>683</v>
      </c>
      <c r="E15" s="1327" t="s">
        <v>683</v>
      </c>
      <c r="F15" s="1320">
        <v>0</v>
      </c>
      <c r="G15" s="1472">
        <f t="shared" si="0"/>
        <v>0</v>
      </c>
      <c r="H15" s="1472">
        <f t="shared" si="0"/>
        <v>0</v>
      </c>
      <c r="I15" s="1473">
        <f t="shared" si="0"/>
        <v>0</v>
      </c>
      <c r="J15" s="1323" t="s">
        <v>683</v>
      </c>
      <c r="K15" s="1323" t="s">
        <v>683</v>
      </c>
      <c r="L15" s="1459"/>
      <c r="M15" s="1474"/>
      <c r="N15" s="1326"/>
      <c r="O15" s="1326"/>
    </row>
    <row r="16" spans="1:16" x14ac:dyDescent="0.3">
      <c r="A16" s="892" t="s">
        <v>691</v>
      </c>
      <c r="B16" s="1471" t="s">
        <v>683</v>
      </c>
      <c r="C16" s="1318">
        <v>302</v>
      </c>
      <c r="D16" s="1327" t="s">
        <v>683</v>
      </c>
      <c r="E16" s="1327" t="s">
        <v>683</v>
      </c>
      <c r="F16" s="1320">
        <v>1980</v>
      </c>
      <c r="G16" s="1472">
        <f t="shared" si="0"/>
        <v>0</v>
      </c>
      <c r="H16" s="1472">
        <f t="shared" si="0"/>
        <v>0</v>
      </c>
      <c r="I16" s="1473">
        <f t="shared" si="0"/>
        <v>0</v>
      </c>
      <c r="J16" s="1323" t="s">
        <v>683</v>
      </c>
      <c r="K16" s="1323" t="s">
        <v>683</v>
      </c>
      <c r="L16" s="1459"/>
      <c r="M16" s="1474"/>
      <c r="N16" s="1326"/>
      <c r="O16" s="1326"/>
    </row>
    <row r="17" spans="1:15" ht="12.9" thickBot="1" x14ac:dyDescent="0.35">
      <c r="A17" s="899" t="s">
        <v>692</v>
      </c>
      <c r="B17" s="1475" t="s">
        <v>693</v>
      </c>
      <c r="C17" s="1332">
        <v>1226</v>
      </c>
      <c r="D17" s="1333" t="s">
        <v>683</v>
      </c>
      <c r="E17" s="1333" t="s">
        <v>683</v>
      </c>
      <c r="F17" s="1320">
        <v>1300</v>
      </c>
      <c r="G17" s="1476">
        <f t="shared" si="0"/>
        <v>0</v>
      </c>
      <c r="H17" s="1477">
        <f t="shared" si="0"/>
        <v>0</v>
      </c>
      <c r="I17" s="1473">
        <f t="shared" si="0"/>
        <v>0</v>
      </c>
      <c r="J17" s="1336" t="s">
        <v>683</v>
      </c>
      <c r="K17" s="1336" t="s">
        <v>683</v>
      </c>
      <c r="L17" s="1459"/>
      <c r="M17" s="1478"/>
      <c r="N17" s="1338"/>
      <c r="O17" s="1338"/>
    </row>
    <row r="18" spans="1:15" ht="12.9" thickBot="1" x14ac:dyDescent="0.35">
      <c r="A18" s="1339" t="s">
        <v>694</v>
      </c>
      <c r="B18" s="1340"/>
      <c r="C18" s="1479">
        <f t="shared" ref="C18" si="1">C13-C14+C15+C16+C17</f>
        <v>1701</v>
      </c>
      <c r="D18" s="1342" t="s">
        <v>683</v>
      </c>
      <c r="E18" s="1342" t="s">
        <v>683</v>
      </c>
      <c r="F18" s="1342">
        <f>F13-F14+F15+F16+F17</f>
        <v>3427</v>
      </c>
      <c r="G18" s="1342">
        <f>G13-G14+G15+G16+G17</f>
        <v>0</v>
      </c>
      <c r="H18" s="1342">
        <f>H13-H14+H15+H16+H17</f>
        <v>0</v>
      </c>
      <c r="I18" s="1341">
        <f>I13-I14+I15+I16+I17</f>
        <v>0</v>
      </c>
      <c r="J18" s="1343" t="s">
        <v>683</v>
      </c>
      <c r="K18" s="1343" t="s">
        <v>683</v>
      </c>
      <c r="L18" s="1459"/>
      <c r="M18" s="1479">
        <f>M13-M14+M15+M16+M17</f>
        <v>0</v>
      </c>
      <c r="N18" s="1479">
        <f t="shared" ref="N18:O18" si="2">N13-N14+N15+N16+N17</f>
        <v>0</v>
      </c>
      <c r="O18" s="1479">
        <f t="shared" si="2"/>
        <v>0</v>
      </c>
    </row>
    <row r="19" spans="1:15" x14ac:dyDescent="0.3">
      <c r="A19" s="899" t="s">
        <v>695</v>
      </c>
      <c r="B19" s="1480">
        <v>401</v>
      </c>
      <c r="C19" s="1332">
        <v>161</v>
      </c>
      <c r="D19" s="1319" t="s">
        <v>683</v>
      </c>
      <c r="E19" s="1319" t="s">
        <v>683</v>
      </c>
      <c r="F19" s="1346">
        <v>147</v>
      </c>
      <c r="G19" s="1481">
        <f t="shared" si="0"/>
        <v>0</v>
      </c>
      <c r="H19" s="1468">
        <f t="shared" si="0"/>
        <v>0</v>
      </c>
      <c r="I19" s="1473">
        <f t="shared" si="0"/>
        <v>0</v>
      </c>
      <c r="J19" s="1336" t="s">
        <v>683</v>
      </c>
      <c r="K19" s="1336" t="s">
        <v>683</v>
      </c>
      <c r="L19" s="1459"/>
      <c r="M19" s="1482"/>
      <c r="N19" s="1338"/>
      <c r="O19" s="1338"/>
    </row>
    <row r="20" spans="1:15" x14ac:dyDescent="0.3">
      <c r="A20" s="892" t="s">
        <v>696</v>
      </c>
      <c r="B20" s="1471" t="s">
        <v>697</v>
      </c>
      <c r="C20" s="1318">
        <v>501</v>
      </c>
      <c r="D20" s="1327" t="s">
        <v>683</v>
      </c>
      <c r="E20" s="1327" t="s">
        <v>683</v>
      </c>
      <c r="F20" s="1349">
        <v>527</v>
      </c>
      <c r="G20" s="1472">
        <f t="shared" si="0"/>
        <v>0</v>
      </c>
      <c r="H20" s="1472">
        <f t="shared" si="0"/>
        <v>0</v>
      </c>
      <c r="I20" s="1473">
        <f t="shared" si="0"/>
        <v>0</v>
      </c>
      <c r="J20" s="1323" t="s">
        <v>683</v>
      </c>
      <c r="K20" s="1323" t="s">
        <v>683</v>
      </c>
      <c r="L20" s="1459"/>
      <c r="M20" s="1474"/>
      <c r="N20" s="1326"/>
      <c r="O20" s="1326"/>
    </row>
    <row r="21" spans="1:15" x14ac:dyDescent="0.3">
      <c r="A21" s="892" t="s">
        <v>698</v>
      </c>
      <c r="B21" s="1471" t="s">
        <v>683</v>
      </c>
      <c r="C21" s="1318"/>
      <c r="D21" s="1327" t="s">
        <v>683</v>
      </c>
      <c r="E21" s="1327" t="s">
        <v>683</v>
      </c>
      <c r="F21" s="1349"/>
      <c r="G21" s="1472">
        <f t="shared" si="0"/>
        <v>0</v>
      </c>
      <c r="H21" s="1472">
        <f t="shared" si="0"/>
        <v>0</v>
      </c>
      <c r="I21" s="1473">
        <f t="shared" si="0"/>
        <v>0</v>
      </c>
      <c r="J21" s="1323" t="s">
        <v>683</v>
      </c>
      <c r="K21" s="1323" t="s">
        <v>683</v>
      </c>
      <c r="L21" s="1459"/>
      <c r="M21" s="1474"/>
      <c r="N21" s="1326"/>
      <c r="O21" s="1326"/>
    </row>
    <row r="22" spans="1:15" x14ac:dyDescent="0.3">
      <c r="A22" s="892" t="s">
        <v>699</v>
      </c>
      <c r="B22" s="1471" t="s">
        <v>683</v>
      </c>
      <c r="C22" s="1318">
        <v>1039</v>
      </c>
      <c r="D22" s="1327" t="s">
        <v>683</v>
      </c>
      <c r="E22" s="1327" t="s">
        <v>683</v>
      </c>
      <c r="F22" s="1349">
        <v>2725</v>
      </c>
      <c r="G22" s="1472">
        <f t="shared" si="0"/>
        <v>0</v>
      </c>
      <c r="H22" s="1472">
        <f t="shared" si="0"/>
        <v>0</v>
      </c>
      <c r="I22" s="1473">
        <f t="shared" si="0"/>
        <v>0</v>
      </c>
      <c r="J22" s="1323" t="s">
        <v>683</v>
      </c>
      <c r="K22" s="1323" t="s">
        <v>683</v>
      </c>
      <c r="L22" s="1459"/>
      <c r="M22" s="1474"/>
      <c r="N22" s="1326"/>
      <c r="O22" s="1326"/>
    </row>
    <row r="23" spans="1:15" ht="12.9" thickBot="1" x14ac:dyDescent="0.35">
      <c r="A23" s="868" t="s">
        <v>700</v>
      </c>
      <c r="B23" s="1483" t="s">
        <v>683</v>
      </c>
      <c r="C23" s="1350"/>
      <c r="D23" s="1333" t="s">
        <v>683</v>
      </c>
      <c r="E23" s="1333" t="s">
        <v>683</v>
      </c>
      <c r="F23" s="1351"/>
      <c r="G23" s="1476">
        <f t="shared" si="0"/>
        <v>0</v>
      </c>
      <c r="H23" s="1477">
        <f t="shared" si="0"/>
        <v>0</v>
      </c>
      <c r="I23" s="1484">
        <f t="shared" si="0"/>
        <v>0</v>
      </c>
      <c r="J23" s="1353" t="s">
        <v>683</v>
      </c>
      <c r="K23" s="1353" t="s">
        <v>683</v>
      </c>
      <c r="L23" s="1459"/>
      <c r="M23" s="1485"/>
      <c r="N23" s="1356"/>
      <c r="O23" s="1356"/>
    </row>
    <row r="24" spans="1:15" ht="14.15" x14ac:dyDescent="0.3">
      <c r="A24" s="881" t="s">
        <v>701</v>
      </c>
      <c r="B24" s="1381" t="s">
        <v>683</v>
      </c>
      <c r="C24" s="1358">
        <v>6335</v>
      </c>
      <c r="D24" s="1359">
        <v>6290</v>
      </c>
      <c r="E24" s="1359">
        <v>6290</v>
      </c>
      <c r="F24" s="1359">
        <v>1408</v>
      </c>
      <c r="G24" s="1469"/>
      <c r="H24" s="1469">
        <f>N24-M24</f>
        <v>0</v>
      </c>
      <c r="I24" s="1469">
        <f>O24-N24</f>
        <v>0</v>
      </c>
      <c r="J24" s="1360">
        <f t="shared" ref="J24:J47" si="3">SUM(F24:I24)</f>
        <v>1408</v>
      </c>
      <c r="K24" s="1486">
        <f t="shared" ref="K24:K47" si="4">(J24/E24)*100</f>
        <v>22.384737678855327</v>
      </c>
      <c r="L24" s="1459"/>
      <c r="M24" s="1470"/>
      <c r="N24" s="1362"/>
      <c r="O24" s="1363"/>
    </row>
    <row r="25" spans="1:15" ht="14.15" x14ac:dyDescent="0.3">
      <c r="A25" s="892" t="s">
        <v>702</v>
      </c>
      <c r="B25" s="1364" t="s">
        <v>683</v>
      </c>
      <c r="C25" s="1365"/>
      <c r="D25" s="1366"/>
      <c r="E25" s="1366"/>
      <c r="F25" s="1366"/>
      <c r="G25" s="1473"/>
      <c r="H25" s="1487">
        <f t="shared" ref="H25:I42" si="5">N25-M25</f>
        <v>0</v>
      </c>
      <c r="I25" s="1487">
        <f t="shared" si="5"/>
        <v>0</v>
      </c>
      <c r="J25" s="1368">
        <f t="shared" si="3"/>
        <v>0</v>
      </c>
      <c r="K25" s="1488" t="e">
        <f t="shared" si="4"/>
        <v>#DIV/0!</v>
      </c>
      <c r="L25" s="1459"/>
      <c r="M25" s="1474"/>
      <c r="N25" s="1370"/>
      <c r="O25" s="1371"/>
    </row>
    <row r="26" spans="1:15" ht="14.6" thickBot="1" x14ac:dyDescent="0.35">
      <c r="A26" s="868" t="s">
        <v>703</v>
      </c>
      <c r="B26" s="1372">
        <v>672</v>
      </c>
      <c r="C26" s="1373">
        <v>990</v>
      </c>
      <c r="D26" s="1374">
        <v>990</v>
      </c>
      <c r="E26" s="1374">
        <v>990</v>
      </c>
      <c r="F26" s="1375">
        <v>248</v>
      </c>
      <c r="G26" s="1484"/>
      <c r="H26" s="1489">
        <f t="shared" si="5"/>
        <v>0</v>
      </c>
      <c r="I26" s="1489">
        <f t="shared" si="5"/>
        <v>0</v>
      </c>
      <c r="J26" s="1377">
        <f t="shared" si="3"/>
        <v>248</v>
      </c>
      <c r="K26" s="1490">
        <f t="shared" si="4"/>
        <v>25.050505050505052</v>
      </c>
      <c r="L26" s="1459"/>
      <c r="M26" s="1478"/>
      <c r="N26" s="1379"/>
      <c r="O26" s="1380"/>
    </row>
    <row r="27" spans="1:15" ht="14.15" x14ac:dyDescent="0.3">
      <c r="A27" s="881" t="s">
        <v>704</v>
      </c>
      <c r="B27" s="1381">
        <v>501</v>
      </c>
      <c r="C27" s="1382">
        <v>158</v>
      </c>
      <c r="D27" s="1383">
        <v>290</v>
      </c>
      <c r="E27" s="1383">
        <v>290</v>
      </c>
      <c r="F27" s="1383">
        <v>70</v>
      </c>
      <c r="G27" s="1487"/>
      <c r="H27" s="1469">
        <f t="shared" si="5"/>
        <v>0</v>
      </c>
      <c r="I27" s="1487">
        <f t="shared" si="5"/>
        <v>0</v>
      </c>
      <c r="J27" s="1360">
        <f t="shared" si="3"/>
        <v>70</v>
      </c>
      <c r="K27" s="1486">
        <f t="shared" si="4"/>
        <v>24.137931034482758</v>
      </c>
      <c r="L27" s="1459"/>
      <c r="M27" s="1482"/>
      <c r="N27" s="1386"/>
      <c r="O27" s="1387"/>
    </row>
    <row r="28" spans="1:15" ht="14.15" x14ac:dyDescent="0.3">
      <c r="A28" s="892" t="s">
        <v>705</v>
      </c>
      <c r="B28" s="1364">
        <v>502</v>
      </c>
      <c r="C28" s="1388">
        <v>300</v>
      </c>
      <c r="D28" s="1389">
        <v>356</v>
      </c>
      <c r="E28" s="1389">
        <v>356</v>
      </c>
      <c r="F28" s="1389">
        <v>87</v>
      </c>
      <c r="G28" s="1473"/>
      <c r="H28" s="1487">
        <f t="shared" si="5"/>
        <v>0</v>
      </c>
      <c r="I28" s="1487">
        <f t="shared" si="5"/>
        <v>0</v>
      </c>
      <c r="J28" s="1368">
        <f t="shared" si="3"/>
        <v>87</v>
      </c>
      <c r="K28" s="1488">
        <f t="shared" si="4"/>
        <v>24.438202247191011</v>
      </c>
      <c r="L28" s="1459"/>
      <c r="M28" s="1474"/>
      <c r="N28" s="1370"/>
      <c r="O28" s="1371"/>
    </row>
    <row r="29" spans="1:15" ht="14.15" x14ac:dyDescent="0.3">
      <c r="A29" s="892" t="s">
        <v>706</v>
      </c>
      <c r="B29" s="1364">
        <v>504</v>
      </c>
      <c r="C29" s="1388"/>
      <c r="D29" s="1389"/>
      <c r="E29" s="1389"/>
      <c r="F29" s="1389"/>
      <c r="G29" s="1473"/>
      <c r="H29" s="1487">
        <f t="shared" si="5"/>
        <v>0</v>
      </c>
      <c r="I29" s="1487">
        <f t="shared" si="5"/>
        <v>0</v>
      </c>
      <c r="J29" s="1368">
        <f t="shared" si="3"/>
        <v>0</v>
      </c>
      <c r="K29" s="1488" t="e">
        <f t="shared" si="4"/>
        <v>#DIV/0!</v>
      </c>
      <c r="L29" s="1459"/>
      <c r="M29" s="1474"/>
      <c r="N29" s="1370"/>
      <c r="O29" s="1371"/>
    </row>
    <row r="30" spans="1:15" ht="14.15" x14ac:dyDescent="0.3">
      <c r="A30" s="892" t="s">
        <v>707</v>
      </c>
      <c r="B30" s="1364">
        <v>511</v>
      </c>
      <c r="C30" s="1388">
        <v>141</v>
      </c>
      <c r="D30" s="1389">
        <v>170</v>
      </c>
      <c r="E30" s="1389">
        <v>170</v>
      </c>
      <c r="F30" s="1389">
        <v>9</v>
      </c>
      <c r="G30" s="1473"/>
      <c r="H30" s="1487">
        <f t="shared" si="5"/>
        <v>0</v>
      </c>
      <c r="I30" s="1487">
        <f t="shared" si="5"/>
        <v>0</v>
      </c>
      <c r="J30" s="1368">
        <f t="shared" si="3"/>
        <v>9</v>
      </c>
      <c r="K30" s="1488">
        <f t="shared" si="4"/>
        <v>5.2941176470588234</v>
      </c>
      <c r="L30" s="1459"/>
      <c r="M30" s="1474"/>
      <c r="N30" s="1370"/>
      <c r="O30" s="1371"/>
    </row>
    <row r="31" spans="1:15" ht="14.15" x14ac:dyDescent="0.3">
      <c r="A31" s="892" t="s">
        <v>708</v>
      </c>
      <c r="B31" s="1364">
        <v>518</v>
      </c>
      <c r="C31" s="1388">
        <v>218</v>
      </c>
      <c r="D31" s="1389">
        <v>320</v>
      </c>
      <c r="E31" s="1389">
        <v>320</v>
      </c>
      <c r="F31" s="1389">
        <v>66</v>
      </c>
      <c r="G31" s="1473"/>
      <c r="H31" s="1487">
        <f t="shared" si="5"/>
        <v>0</v>
      </c>
      <c r="I31" s="1487">
        <f t="shared" si="5"/>
        <v>0</v>
      </c>
      <c r="J31" s="1368">
        <f t="shared" si="3"/>
        <v>66</v>
      </c>
      <c r="K31" s="1488">
        <f t="shared" si="4"/>
        <v>20.625</v>
      </c>
      <c r="L31" s="1459"/>
      <c r="M31" s="1474"/>
      <c r="N31" s="1370"/>
      <c r="O31" s="1371"/>
    </row>
    <row r="32" spans="1:15" ht="14.15" x14ac:dyDescent="0.3">
      <c r="A32" s="892" t="s">
        <v>709</v>
      </c>
      <c r="B32" s="1364">
        <v>521</v>
      </c>
      <c r="C32" s="1388">
        <v>4208</v>
      </c>
      <c r="D32" s="1389">
        <v>3950</v>
      </c>
      <c r="E32" s="1389">
        <v>3950</v>
      </c>
      <c r="F32" s="1389">
        <v>908</v>
      </c>
      <c r="G32" s="1473"/>
      <c r="H32" s="1487">
        <f t="shared" si="5"/>
        <v>0</v>
      </c>
      <c r="I32" s="1487">
        <f t="shared" si="5"/>
        <v>0</v>
      </c>
      <c r="J32" s="1368">
        <f t="shared" si="3"/>
        <v>908</v>
      </c>
      <c r="K32" s="1488">
        <f t="shared" si="4"/>
        <v>22.987341772151897</v>
      </c>
      <c r="L32" s="1459"/>
      <c r="M32" s="1474"/>
      <c r="N32" s="1370"/>
      <c r="O32" s="1371"/>
    </row>
    <row r="33" spans="1:15" ht="14.15" x14ac:dyDescent="0.3">
      <c r="A33" s="892" t="s">
        <v>710</v>
      </c>
      <c r="B33" s="1364" t="s">
        <v>711</v>
      </c>
      <c r="C33" s="1388">
        <v>1541</v>
      </c>
      <c r="D33" s="1389">
        <v>1400</v>
      </c>
      <c r="E33" s="1389">
        <v>1400</v>
      </c>
      <c r="F33" s="1389">
        <v>328</v>
      </c>
      <c r="G33" s="1473"/>
      <c r="H33" s="1487">
        <f t="shared" si="5"/>
        <v>0</v>
      </c>
      <c r="I33" s="1487">
        <f t="shared" si="5"/>
        <v>0</v>
      </c>
      <c r="J33" s="1368">
        <f t="shared" si="3"/>
        <v>328</v>
      </c>
      <c r="K33" s="1488">
        <f t="shared" si="4"/>
        <v>23.428571428571431</v>
      </c>
      <c r="L33" s="1459"/>
      <c r="M33" s="1474"/>
      <c r="N33" s="1370"/>
      <c r="O33" s="1371"/>
    </row>
    <row r="34" spans="1:15" ht="14.15" x14ac:dyDescent="0.3">
      <c r="A34" s="892" t="s">
        <v>712</v>
      </c>
      <c r="B34" s="1364">
        <v>557</v>
      </c>
      <c r="C34" s="1388"/>
      <c r="D34" s="1389"/>
      <c r="E34" s="1389"/>
      <c r="F34" s="1389"/>
      <c r="G34" s="1473"/>
      <c r="H34" s="1487">
        <f t="shared" si="5"/>
        <v>0</v>
      </c>
      <c r="I34" s="1487">
        <f t="shared" si="5"/>
        <v>0</v>
      </c>
      <c r="J34" s="1368">
        <f t="shared" si="3"/>
        <v>0</v>
      </c>
      <c r="K34" s="1488" t="e">
        <f t="shared" si="4"/>
        <v>#DIV/0!</v>
      </c>
      <c r="L34" s="1459"/>
      <c r="M34" s="1474"/>
      <c r="N34" s="1370"/>
      <c r="O34" s="1371"/>
    </row>
    <row r="35" spans="1:15" ht="14.15" x14ac:dyDescent="0.3">
      <c r="A35" s="892" t="s">
        <v>713</v>
      </c>
      <c r="B35" s="1364">
        <v>551</v>
      </c>
      <c r="C35" s="1388">
        <v>51</v>
      </c>
      <c r="D35" s="1389">
        <v>54</v>
      </c>
      <c r="E35" s="1389">
        <v>54</v>
      </c>
      <c r="F35" s="1389">
        <v>13</v>
      </c>
      <c r="G35" s="1473"/>
      <c r="H35" s="1487">
        <f t="shared" si="5"/>
        <v>0</v>
      </c>
      <c r="I35" s="1487">
        <f t="shared" si="5"/>
        <v>0</v>
      </c>
      <c r="J35" s="1368">
        <f t="shared" si="3"/>
        <v>13</v>
      </c>
      <c r="K35" s="1488">
        <f t="shared" si="4"/>
        <v>24.074074074074073</v>
      </c>
      <c r="L35" s="1459"/>
      <c r="M35" s="1474"/>
      <c r="N35" s="1370"/>
      <c r="O35" s="1371"/>
    </row>
    <row r="36" spans="1:15" ht="14.6" thickBot="1" x14ac:dyDescent="0.35">
      <c r="A36" s="965" t="s">
        <v>714</v>
      </c>
      <c r="B36" s="1390" t="s">
        <v>715</v>
      </c>
      <c r="C36" s="1391">
        <v>173</v>
      </c>
      <c r="D36" s="1392">
        <v>296</v>
      </c>
      <c r="E36" s="1392">
        <v>296</v>
      </c>
      <c r="F36" s="1393">
        <v>5</v>
      </c>
      <c r="G36" s="1491"/>
      <c r="H36" s="1489">
        <f t="shared" si="5"/>
        <v>0</v>
      </c>
      <c r="I36" s="1487">
        <f t="shared" si="5"/>
        <v>0</v>
      </c>
      <c r="J36" s="1377">
        <f t="shared" si="3"/>
        <v>5</v>
      </c>
      <c r="K36" s="1490">
        <f t="shared" si="4"/>
        <v>1.6891891891891893</v>
      </c>
      <c r="L36" s="1459"/>
      <c r="M36" s="1485"/>
      <c r="N36" s="1394"/>
      <c r="O36" s="1395"/>
    </row>
    <row r="37" spans="1:15" ht="14.6" thickBot="1" x14ac:dyDescent="0.35">
      <c r="A37" s="1396" t="s">
        <v>716</v>
      </c>
      <c r="B37" s="1397"/>
      <c r="C37" s="1398">
        <f t="shared" ref="C37" si="6">SUM(C27:C36)</f>
        <v>6790</v>
      </c>
      <c r="D37" s="1399">
        <f t="shared" ref="D37:I37" si="7">SUM(D27:D36)</f>
        <v>6836</v>
      </c>
      <c r="E37" s="1399">
        <f t="shared" si="7"/>
        <v>6836</v>
      </c>
      <c r="F37" s="1400">
        <f t="shared" si="7"/>
        <v>1486</v>
      </c>
      <c r="G37" s="1401">
        <f t="shared" si="7"/>
        <v>0</v>
      </c>
      <c r="H37" s="1401">
        <f t="shared" si="7"/>
        <v>0</v>
      </c>
      <c r="I37" s="1401">
        <f t="shared" si="7"/>
        <v>0</v>
      </c>
      <c r="J37" s="1402">
        <f t="shared" si="3"/>
        <v>1486</v>
      </c>
      <c r="K37" s="1492">
        <f t="shared" si="4"/>
        <v>21.73785839672323</v>
      </c>
      <c r="L37" s="1459"/>
      <c r="M37" s="1402">
        <f>SUM(M27:M36)</f>
        <v>0</v>
      </c>
      <c r="N37" s="1402">
        <f t="shared" ref="N37:O37" si="8">SUM(N27:N36)</f>
        <v>0</v>
      </c>
      <c r="O37" s="1402">
        <f t="shared" si="8"/>
        <v>0</v>
      </c>
    </row>
    <row r="38" spans="1:15" ht="14.15" x14ac:dyDescent="0.3">
      <c r="A38" s="980" t="s">
        <v>717</v>
      </c>
      <c r="B38" s="1381">
        <v>601</v>
      </c>
      <c r="C38" s="1382"/>
      <c r="D38" s="1383"/>
      <c r="E38" s="1383"/>
      <c r="F38" s="1404"/>
      <c r="G38" s="1487"/>
      <c r="H38" s="1469">
        <f t="shared" si="5"/>
        <v>0</v>
      </c>
      <c r="I38" s="1487">
        <f t="shared" si="5"/>
        <v>0</v>
      </c>
      <c r="J38" s="1360">
        <f t="shared" si="3"/>
        <v>0</v>
      </c>
      <c r="K38" s="1486" t="e">
        <f t="shared" si="4"/>
        <v>#DIV/0!</v>
      </c>
      <c r="L38" s="1459"/>
      <c r="M38" s="1482"/>
      <c r="N38" s="1386"/>
      <c r="O38" s="1387"/>
    </row>
    <row r="39" spans="1:15" ht="14.15" x14ac:dyDescent="0.3">
      <c r="A39" s="982" t="s">
        <v>718</v>
      </c>
      <c r="B39" s="1364">
        <v>602</v>
      </c>
      <c r="C39" s="1388">
        <v>227</v>
      </c>
      <c r="D39" s="1389">
        <v>320</v>
      </c>
      <c r="E39" s="1389">
        <v>320</v>
      </c>
      <c r="F39" s="1389">
        <v>88</v>
      </c>
      <c r="G39" s="1473"/>
      <c r="H39" s="1487">
        <f t="shared" si="5"/>
        <v>0</v>
      </c>
      <c r="I39" s="1487">
        <f t="shared" si="5"/>
        <v>0</v>
      </c>
      <c r="J39" s="1368">
        <f t="shared" si="3"/>
        <v>88</v>
      </c>
      <c r="K39" s="1488">
        <f t="shared" si="4"/>
        <v>27.500000000000004</v>
      </c>
      <c r="L39" s="1459"/>
      <c r="M39" s="1474"/>
      <c r="N39" s="1370"/>
      <c r="O39" s="1371"/>
    </row>
    <row r="40" spans="1:15" ht="14.15" x14ac:dyDescent="0.3">
      <c r="A40" s="982" t="s">
        <v>719</v>
      </c>
      <c r="B40" s="1364">
        <v>604</v>
      </c>
      <c r="C40" s="1388"/>
      <c r="D40" s="1389"/>
      <c r="E40" s="1389"/>
      <c r="F40" s="1389"/>
      <c r="G40" s="1473"/>
      <c r="H40" s="1487">
        <f t="shared" si="5"/>
        <v>0</v>
      </c>
      <c r="I40" s="1487">
        <f t="shared" si="5"/>
        <v>0</v>
      </c>
      <c r="J40" s="1368">
        <f t="shared" si="3"/>
        <v>0</v>
      </c>
      <c r="K40" s="1488" t="e">
        <f t="shared" si="4"/>
        <v>#DIV/0!</v>
      </c>
      <c r="L40" s="1459"/>
      <c r="M40" s="1474"/>
      <c r="N40" s="1370"/>
      <c r="O40" s="1371"/>
    </row>
    <row r="41" spans="1:15" ht="14.15" x14ac:dyDescent="0.3">
      <c r="A41" s="982" t="s">
        <v>720</v>
      </c>
      <c r="B41" s="1364" t="s">
        <v>721</v>
      </c>
      <c r="C41" s="1388">
        <v>6335</v>
      </c>
      <c r="D41" s="1389">
        <v>6290</v>
      </c>
      <c r="E41" s="1389">
        <v>6290</v>
      </c>
      <c r="F41" s="1389">
        <v>1409</v>
      </c>
      <c r="G41" s="1473"/>
      <c r="H41" s="1487">
        <f t="shared" si="5"/>
        <v>0</v>
      </c>
      <c r="I41" s="1487">
        <f t="shared" si="5"/>
        <v>0</v>
      </c>
      <c r="J41" s="1368">
        <f t="shared" si="3"/>
        <v>1409</v>
      </c>
      <c r="K41" s="1488">
        <f t="shared" si="4"/>
        <v>22.400635930047695</v>
      </c>
      <c r="L41" s="1459"/>
      <c r="M41" s="1474"/>
      <c r="N41" s="1370"/>
      <c r="O41" s="1371"/>
    </row>
    <row r="42" spans="1:15" ht="14.6" thickBot="1" x14ac:dyDescent="0.35">
      <c r="A42" s="983" t="s">
        <v>722</v>
      </c>
      <c r="B42" s="1390" t="s">
        <v>723</v>
      </c>
      <c r="C42" s="1391">
        <v>228</v>
      </c>
      <c r="D42" s="1392">
        <v>226</v>
      </c>
      <c r="E42" s="1392">
        <v>226</v>
      </c>
      <c r="F42" s="1393">
        <v>17</v>
      </c>
      <c r="G42" s="1484"/>
      <c r="H42" s="1489">
        <f t="shared" si="5"/>
        <v>0</v>
      </c>
      <c r="I42" s="1487">
        <f t="shared" si="5"/>
        <v>0</v>
      </c>
      <c r="J42" s="1377">
        <f t="shared" si="3"/>
        <v>17</v>
      </c>
      <c r="K42" s="1493">
        <f t="shared" si="4"/>
        <v>7.5221238938053103</v>
      </c>
      <c r="L42" s="1459"/>
      <c r="M42" s="1485"/>
      <c r="N42" s="1394"/>
      <c r="O42" s="1395"/>
    </row>
    <row r="43" spans="1:15" ht="14.6" thickBot="1" x14ac:dyDescent="0.35">
      <c r="A43" s="1396" t="s">
        <v>724</v>
      </c>
      <c r="B43" s="1397" t="s">
        <v>683</v>
      </c>
      <c r="C43" s="1398">
        <f>SUM(C38:C42)</f>
        <v>6790</v>
      </c>
      <c r="D43" s="1399">
        <f t="shared" ref="D43:I43" si="9">SUM(D38:D42)</f>
        <v>6836</v>
      </c>
      <c r="E43" s="1399">
        <f t="shared" si="9"/>
        <v>6836</v>
      </c>
      <c r="F43" s="1400">
        <f t="shared" si="9"/>
        <v>1514</v>
      </c>
      <c r="G43" s="1402">
        <f t="shared" si="9"/>
        <v>0</v>
      </c>
      <c r="H43" s="1402">
        <f t="shared" si="9"/>
        <v>0</v>
      </c>
      <c r="I43" s="1407">
        <f t="shared" si="9"/>
        <v>0</v>
      </c>
      <c r="J43" s="1402">
        <f t="shared" si="3"/>
        <v>1514</v>
      </c>
      <c r="K43" s="1492">
        <f t="shared" si="4"/>
        <v>22.147454651843184</v>
      </c>
      <c r="L43" s="1459"/>
      <c r="M43" s="1402">
        <f>SUM(M38:M42)</f>
        <v>0</v>
      </c>
      <c r="N43" s="1408">
        <f>SUM(N38:N42)</f>
        <v>0</v>
      </c>
      <c r="O43" s="1402">
        <f>SUM(O38:O42)</f>
        <v>0</v>
      </c>
    </row>
    <row r="44" spans="1:15" s="1499" customFormat="1" ht="5.25" customHeight="1" thickBot="1" x14ac:dyDescent="0.35">
      <c r="A44" s="1409"/>
      <c r="B44" s="1410"/>
      <c r="C44" s="1411"/>
      <c r="D44" s="1412"/>
      <c r="E44" s="1412"/>
      <c r="F44" s="1494"/>
      <c r="G44" s="1495"/>
      <c r="H44" s="1496"/>
      <c r="I44" s="1495"/>
      <c r="J44" s="1416"/>
      <c r="K44" s="1486"/>
      <c r="L44" s="1497"/>
      <c r="M44" s="1498"/>
      <c r="N44" s="1408"/>
      <c r="O44" s="1408"/>
    </row>
    <row r="45" spans="1:15" ht="14.6" thickBot="1" x14ac:dyDescent="0.35">
      <c r="A45" s="1421" t="s">
        <v>725</v>
      </c>
      <c r="B45" s="1397" t="s">
        <v>683</v>
      </c>
      <c r="C45" s="1398">
        <f>C43-C41</f>
        <v>455</v>
      </c>
      <c r="D45" s="1422">
        <f t="shared" ref="D45:I45" si="10">D43-D41</f>
        <v>546</v>
      </c>
      <c r="E45" s="1422">
        <f t="shared" si="10"/>
        <v>546</v>
      </c>
      <c r="F45" s="1398">
        <f t="shared" si="10"/>
        <v>105</v>
      </c>
      <c r="G45" s="1423">
        <f t="shared" si="10"/>
        <v>0</v>
      </c>
      <c r="H45" s="1402">
        <f t="shared" si="10"/>
        <v>0</v>
      </c>
      <c r="I45" s="1408">
        <f t="shared" si="10"/>
        <v>0</v>
      </c>
      <c r="J45" s="1416">
        <f t="shared" si="3"/>
        <v>105</v>
      </c>
      <c r="K45" s="1486">
        <f t="shared" si="4"/>
        <v>19.230769230769234</v>
      </c>
      <c r="L45" s="1459"/>
      <c r="M45" s="1402">
        <f>M43-M41</f>
        <v>0</v>
      </c>
      <c r="N45" s="1408">
        <f>N43-N41</f>
        <v>0</v>
      </c>
      <c r="O45" s="1402">
        <f>O43-O41</f>
        <v>0</v>
      </c>
    </row>
    <row r="46" spans="1:15" ht="14.6" thickBot="1" x14ac:dyDescent="0.35">
      <c r="A46" s="1396" t="s">
        <v>726</v>
      </c>
      <c r="B46" s="1397" t="s">
        <v>683</v>
      </c>
      <c r="C46" s="1398">
        <f>C43-C37</f>
        <v>0</v>
      </c>
      <c r="D46" s="1422">
        <f t="shared" ref="D46:I46" si="11">D43-D37</f>
        <v>0</v>
      </c>
      <c r="E46" s="1422">
        <f t="shared" si="11"/>
        <v>0</v>
      </c>
      <c r="F46" s="1398">
        <f t="shared" si="11"/>
        <v>28</v>
      </c>
      <c r="G46" s="1423">
        <f t="shared" si="11"/>
        <v>0</v>
      </c>
      <c r="H46" s="1402">
        <f t="shared" si="11"/>
        <v>0</v>
      </c>
      <c r="I46" s="1408">
        <f t="shared" si="11"/>
        <v>0</v>
      </c>
      <c r="J46" s="1416">
        <f t="shared" si="3"/>
        <v>28</v>
      </c>
      <c r="K46" s="1486" t="e">
        <f t="shared" si="4"/>
        <v>#DIV/0!</v>
      </c>
      <c r="L46" s="1459"/>
      <c r="M46" s="1402">
        <f>M43-M37</f>
        <v>0</v>
      </c>
      <c r="N46" s="1408">
        <f>N43-N37</f>
        <v>0</v>
      </c>
      <c r="O46" s="1402">
        <f>O43-O37</f>
        <v>0</v>
      </c>
    </row>
    <row r="47" spans="1:15" ht="14.6" thickBot="1" x14ac:dyDescent="0.35">
      <c r="A47" s="1424" t="s">
        <v>727</v>
      </c>
      <c r="B47" s="1425" t="s">
        <v>683</v>
      </c>
      <c r="C47" s="1398">
        <f>C46-C41</f>
        <v>-6335</v>
      </c>
      <c r="D47" s="1422">
        <f t="shared" ref="D47:I47" si="12">D46-D41</f>
        <v>-6290</v>
      </c>
      <c r="E47" s="1422">
        <f t="shared" si="12"/>
        <v>-6290</v>
      </c>
      <c r="F47" s="1398">
        <f t="shared" si="12"/>
        <v>-1381</v>
      </c>
      <c r="G47" s="1500">
        <f t="shared" si="12"/>
        <v>0</v>
      </c>
      <c r="H47" s="1398">
        <f t="shared" si="12"/>
        <v>0</v>
      </c>
      <c r="I47" s="1501">
        <f t="shared" si="12"/>
        <v>0</v>
      </c>
      <c r="J47" s="1502">
        <f t="shared" si="3"/>
        <v>-1381</v>
      </c>
      <c r="K47" s="1403">
        <f t="shared" si="4"/>
        <v>21.955484896661368</v>
      </c>
      <c r="L47" s="1459"/>
      <c r="M47" s="1402">
        <f>M46-M41</f>
        <v>0</v>
      </c>
      <c r="N47" s="1408">
        <f>N46-N41</f>
        <v>0</v>
      </c>
      <c r="O47" s="1402">
        <f>O46-O41</f>
        <v>0</v>
      </c>
    </row>
    <row r="50" spans="1:10" ht="14.15" x14ac:dyDescent="0.3">
      <c r="A50" s="1426" t="s">
        <v>728</v>
      </c>
    </row>
    <row r="51" spans="1:10" ht="14.15" x14ac:dyDescent="0.3">
      <c r="A51" s="1427" t="s">
        <v>729</v>
      </c>
    </row>
    <row r="52" spans="1:10" ht="14.15" x14ac:dyDescent="0.3">
      <c r="A52" s="1503" t="s">
        <v>730</v>
      </c>
    </row>
    <row r="53" spans="1:10" s="1505" customFormat="1" ht="14.15" x14ac:dyDescent="0.3">
      <c r="A53" s="1503" t="s">
        <v>731</v>
      </c>
      <c r="B53" s="1504"/>
      <c r="E53" s="1506"/>
      <c r="F53" s="1506"/>
      <c r="G53" s="1506"/>
      <c r="H53" s="1506"/>
      <c r="I53" s="1506"/>
      <c r="J53" s="1506"/>
    </row>
    <row r="56" spans="1:10" x14ac:dyDescent="0.3">
      <c r="A56" s="1432" t="s">
        <v>773</v>
      </c>
    </row>
    <row r="58" spans="1:10" x14ac:dyDescent="0.3">
      <c r="A58" s="1432" t="s">
        <v>776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2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359"/>
      <c r="C6" s="360"/>
      <c r="F6" s="356"/>
      <c r="G6" s="356"/>
    </row>
    <row r="7" spans="1:16" ht="24.75" customHeight="1" x14ac:dyDescent="0.4">
      <c r="A7" s="361" t="s">
        <v>660</v>
      </c>
      <c r="B7" s="362"/>
      <c r="C7" s="1507" t="s">
        <v>777</v>
      </c>
      <c r="D7" s="1507"/>
      <c r="E7" s="1507"/>
      <c r="F7" s="1507"/>
      <c r="G7" s="1508"/>
      <c r="H7" s="1508"/>
      <c r="I7" s="1508"/>
      <c r="J7" s="1508"/>
      <c r="K7" s="1508"/>
      <c r="L7" s="1508"/>
      <c r="M7" s="1508"/>
      <c r="N7" s="1508"/>
      <c r="O7" s="1508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1509"/>
      <c r="B9" s="367"/>
      <c r="C9" s="604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L9" s="376"/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L10" s="376"/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389"/>
      <c r="C11" s="606">
        <v>48</v>
      </c>
      <c r="D11" s="1017">
        <v>48</v>
      </c>
      <c r="E11" s="1017"/>
      <c r="F11" s="392">
        <v>49</v>
      </c>
      <c r="G11" s="1103"/>
      <c r="H11" s="1135"/>
      <c r="I11" s="1510"/>
      <c r="J11" s="1021" t="s">
        <v>683</v>
      </c>
      <c r="K11" s="758" t="s">
        <v>683</v>
      </c>
      <c r="L11" s="398"/>
      <c r="M11" s="1511"/>
      <c r="N11" s="1024"/>
      <c r="O11" s="1024"/>
    </row>
    <row r="12" spans="1:16" ht="12.9" thickBot="1" x14ac:dyDescent="0.35">
      <c r="A12" s="401" t="s">
        <v>684</v>
      </c>
      <c r="B12" s="402"/>
      <c r="C12" s="609">
        <v>46.68</v>
      </c>
      <c r="D12" s="723">
        <v>46.68</v>
      </c>
      <c r="E12" s="723"/>
      <c r="F12" s="551">
        <v>45.748800000000003</v>
      </c>
      <c r="G12" s="1096"/>
      <c r="H12" s="1097"/>
      <c r="I12" s="1096"/>
      <c r="J12" s="728"/>
      <c r="K12" s="729" t="s">
        <v>683</v>
      </c>
      <c r="L12" s="398"/>
      <c r="M12" s="1512"/>
      <c r="N12" s="729"/>
      <c r="O12" s="729"/>
    </row>
    <row r="13" spans="1:16" x14ac:dyDescent="0.3">
      <c r="A13" s="413" t="s">
        <v>735</v>
      </c>
      <c r="B13" s="414" t="s">
        <v>686</v>
      </c>
      <c r="C13" s="558">
        <v>12549</v>
      </c>
      <c r="D13" s="391" t="s">
        <v>683</v>
      </c>
      <c r="E13" s="391" t="s">
        <v>683</v>
      </c>
      <c r="F13" s="416">
        <v>12556</v>
      </c>
      <c r="G13" s="1099"/>
      <c r="H13" s="1100"/>
      <c r="I13" s="1099"/>
      <c r="J13" s="740" t="s">
        <v>683</v>
      </c>
      <c r="K13" s="741" t="s">
        <v>683</v>
      </c>
      <c r="L13" s="398"/>
      <c r="M13" s="1511"/>
      <c r="N13" s="741"/>
      <c r="O13" s="741"/>
    </row>
    <row r="14" spans="1:16" x14ac:dyDescent="0.3">
      <c r="A14" s="422" t="s">
        <v>736</v>
      </c>
      <c r="B14" s="414" t="s">
        <v>688</v>
      </c>
      <c r="C14" s="558">
        <v>11504</v>
      </c>
      <c r="D14" s="423" t="s">
        <v>683</v>
      </c>
      <c r="E14" s="423" t="s">
        <v>683</v>
      </c>
      <c r="F14" s="424">
        <v>11552</v>
      </c>
      <c r="G14" s="1099"/>
      <c r="H14" s="1100"/>
      <c r="I14" s="1099"/>
      <c r="J14" s="740" t="s">
        <v>683</v>
      </c>
      <c r="K14" s="741" t="s">
        <v>683</v>
      </c>
      <c r="L14" s="398"/>
      <c r="M14" s="1513"/>
      <c r="N14" s="741"/>
      <c r="O14" s="741"/>
    </row>
    <row r="15" spans="1:16" x14ac:dyDescent="0.3">
      <c r="A15" s="422" t="s">
        <v>689</v>
      </c>
      <c r="B15" s="414" t="s">
        <v>690</v>
      </c>
      <c r="C15" s="558">
        <v>174</v>
      </c>
      <c r="D15" s="423" t="s">
        <v>683</v>
      </c>
      <c r="E15" s="423" t="s">
        <v>683</v>
      </c>
      <c r="F15" s="424">
        <v>163</v>
      </c>
      <c r="G15" s="1099"/>
      <c r="H15" s="1100"/>
      <c r="I15" s="1099"/>
      <c r="J15" s="740" t="s">
        <v>683</v>
      </c>
      <c r="K15" s="741" t="s">
        <v>683</v>
      </c>
      <c r="L15" s="398"/>
      <c r="M15" s="1513"/>
      <c r="N15" s="741"/>
      <c r="O15" s="741"/>
    </row>
    <row r="16" spans="1:16" x14ac:dyDescent="0.3">
      <c r="A16" s="422" t="s">
        <v>691</v>
      </c>
      <c r="B16" s="414" t="s">
        <v>683</v>
      </c>
      <c r="C16" s="558">
        <v>2612</v>
      </c>
      <c r="D16" s="423" t="s">
        <v>683</v>
      </c>
      <c r="E16" s="423" t="s">
        <v>683</v>
      </c>
      <c r="F16" s="424">
        <v>11242</v>
      </c>
      <c r="G16" s="1099"/>
      <c r="H16" s="1100"/>
      <c r="I16" s="1099"/>
      <c r="J16" s="740" t="s">
        <v>683</v>
      </c>
      <c r="K16" s="741" t="s">
        <v>683</v>
      </c>
      <c r="L16" s="398"/>
      <c r="M16" s="1513"/>
      <c r="N16" s="741"/>
      <c r="O16" s="741"/>
    </row>
    <row r="17" spans="1:15" ht="12.9" thickBot="1" x14ac:dyDescent="0.35">
      <c r="A17" s="388" t="s">
        <v>692</v>
      </c>
      <c r="B17" s="426" t="s">
        <v>693</v>
      </c>
      <c r="C17" s="515">
        <v>6571</v>
      </c>
      <c r="D17" s="428" t="s">
        <v>683</v>
      </c>
      <c r="E17" s="428" t="s">
        <v>683</v>
      </c>
      <c r="F17" s="429">
        <v>6146</v>
      </c>
      <c r="G17" s="1103"/>
      <c r="H17" s="1104"/>
      <c r="I17" s="1105"/>
      <c r="J17" s="757" t="s">
        <v>683</v>
      </c>
      <c r="K17" s="758" t="s">
        <v>683</v>
      </c>
      <c r="L17" s="398"/>
      <c r="M17" s="1514"/>
      <c r="N17" s="758"/>
      <c r="O17" s="758"/>
    </row>
    <row r="18" spans="1:15" ht="12.9" thickBot="1" x14ac:dyDescent="0.35">
      <c r="A18" s="435" t="s">
        <v>694</v>
      </c>
      <c r="B18" s="562"/>
      <c r="C18" s="437">
        <f>C13-C14+C15+C16+C17</f>
        <v>10402</v>
      </c>
      <c r="D18" s="437" t="s">
        <v>683</v>
      </c>
      <c r="E18" s="437" t="s">
        <v>683</v>
      </c>
      <c r="F18" s="438">
        <f>F13-F14+F15+F16+F17</f>
        <v>18555</v>
      </c>
      <c r="G18" s="439"/>
      <c r="H18" s="440"/>
      <c r="I18" s="441"/>
      <c r="J18" s="438" t="s">
        <v>683</v>
      </c>
      <c r="K18" s="445" t="s">
        <v>683</v>
      </c>
      <c r="L18" s="398"/>
      <c r="M18" s="444"/>
      <c r="N18" s="445"/>
      <c r="O18" s="445"/>
    </row>
    <row r="19" spans="1:15" x14ac:dyDescent="0.3">
      <c r="A19" s="388" t="s">
        <v>695</v>
      </c>
      <c r="B19" s="426">
        <v>401</v>
      </c>
      <c r="C19" s="515">
        <v>1127</v>
      </c>
      <c r="D19" s="391" t="s">
        <v>683</v>
      </c>
      <c r="E19" s="391" t="s">
        <v>683</v>
      </c>
      <c r="F19" s="429">
        <v>1086</v>
      </c>
      <c r="G19" s="1103"/>
      <c r="H19" s="1108"/>
      <c r="I19" s="1109"/>
      <c r="J19" s="757" t="s">
        <v>683</v>
      </c>
      <c r="K19" s="758" t="s">
        <v>683</v>
      </c>
      <c r="L19" s="398"/>
      <c r="M19" s="1515"/>
      <c r="N19" s="758"/>
      <c r="O19" s="758"/>
    </row>
    <row r="20" spans="1:15" x14ac:dyDescent="0.3">
      <c r="A20" s="422" t="s">
        <v>696</v>
      </c>
      <c r="B20" s="414" t="s">
        <v>697</v>
      </c>
      <c r="C20" s="558">
        <v>2610</v>
      </c>
      <c r="D20" s="423" t="s">
        <v>683</v>
      </c>
      <c r="E20" s="423" t="s">
        <v>683</v>
      </c>
      <c r="F20" s="424">
        <v>1913</v>
      </c>
      <c r="G20" s="1099"/>
      <c r="H20" s="1100"/>
      <c r="I20" s="1099"/>
      <c r="J20" s="740" t="s">
        <v>683</v>
      </c>
      <c r="K20" s="741" t="s">
        <v>683</v>
      </c>
      <c r="L20" s="398"/>
      <c r="M20" s="1513"/>
      <c r="N20" s="741"/>
      <c r="O20" s="741"/>
    </row>
    <row r="21" spans="1:15" x14ac:dyDescent="0.3">
      <c r="A21" s="422" t="s">
        <v>698</v>
      </c>
      <c r="B21" s="414" t="s">
        <v>683</v>
      </c>
      <c r="C21" s="558">
        <v>2184</v>
      </c>
      <c r="D21" s="423" t="s">
        <v>683</v>
      </c>
      <c r="E21" s="423" t="s">
        <v>683</v>
      </c>
      <c r="F21" s="424">
        <v>2184</v>
      </c>
      <c r="G21" s="1099"/>
      <c r="H21" s="1100"/>
      <c r="I21" s="1099"/>
      <c r="J21" s="740" t="s">
        <v>683</v>
      </c>
      <c r="K21" s="741" t="s">
        <v>683</v>
      </c>
      <c r="L21" s="398"/>
      <c r="M21" s="1513"/>
      <c r="N21" s="741"/>
      <c r="O21" s="741"/>
    </row>
    <row r="22" spans="1:15" x14ac:dyDescent="0.3">
      <c r="A22" s="422" t="s">
        <v>699</v>
      </c>
      <c r="B22" s="414" t="s">
        <v>683</v>
      </c>
      <c r="C22" s="558">
        <v>4234</v>
      </c>
      <c r="D22" s="423" t="s">
        <v>683</v>
      </c>
      <c r="E22" s="423" t="s">
        <v>683</v>
      </c>
      <c r="F22" s="424">
        <v>13282</v>
      </c>
      <c r="G22" s="1099"/>
      <c r="H22" s="1100"/>
      <c r="I22" s="1099"/>
      <c r="J22" s="740" t="s">
        <v>683</v>
      </c>
      <c r="K22" s="741" t="s">
        <v>683</v>
      </c>
      <c r="L22" s="398"/>
      <c r="M22" s="1513"/>
      <c r="N22" s="741"/>
      <c r="O22" s="741"/>
    </row>
    <row r="23" spans="1:15" ht="12.9" thickBot="1" x14ac:dyDescent="0.35">
      <c r="A23" s="401" t="s">
        <v>700</v>
      </c>
      <c r="B23" s="450" t="s">
        <v>683</v>
      </c>
      <c r="C23" s="558">
        <v>0</v>
      </c>
      <c r="D23" s="428" t="s">
        <v>683</v>
      </c>
      <c r="E23" s="428" t="s">
        <v>683</v>
      </c>
      <c r="F23" s="452">
        <v>0</v>
      </c>
      <c r="G23" s="1105"/>
      <c r="H23" s="1104"/>
      <c r="I23" s="1105"/>
      <c r="J23" s="772" t="s">
        <v>683</v>
      </c>
      <c r="K23" s="773" t="s">
        <v>683</v>
      </c>
      <c r="L23" s="398"/>
      <c r="M23" s="1512"/>
      <c r="N23" s="773"/>
      <c r="O23" s="773"/>
    </row>
    <row r="24" spans="1:15" x14ac:dyDescent="0.3">
      <c r="A24" s="456" t="s">
        <v>701</v>
      </c>
      <c r="B24" s="457" t="s">
        <v>683</v>
      </c>
      <c r="C24" s="567">
        <v>32756</v>
      </c>
      <c r="D24" s="1111">
        <v>28909</v>
      </c>
      <c r="E24" s="1111">
        <v>28909</v>
      </c>
      <c r="F24" s="460">
        <v>7049</v>
      </c>
      <c r="G24" s="1112"/>
      <c r="H24" s="1113"/>
      <c r="I24" s="1112"/>
      <c r="J24" s="1516">
        <f t="shared" ref="J24:J47" si="0">SUM(F24:I24)</f>
        <v>7049</v>
      </c>
      <c r="K24" s="1517">
        <f t="shared" ref="K24:K47" si="1">(J24/E24)*100</f>
        <v>24.383410010723306</v>
      </c>
      <c r="L24" s="398"/>
      <c r="M24" s="1511"/>
      <c r="N24" s="1517"/>
      <c r="O24" s="1136"/>
    </row>
    <row r="25" spans="1:15" x14ac:dyDescent="0.3">
      <c r="A25" s="422" t="s">
        <v>702</v>
      </c>
      <c r="B25" s="467" t="s">
        <v>683</v>
      </c>
      <c r="C25" s="558">
        <v>14</v>
      </c>
      <c r="D25" s="1116">
        <v>14</v>
      </c>
      <c r="E25" s="1116">
        <v>14</v>
      </c>
      <c r="F25" s="470">
        <v>3</v>
      </c>
      <c r="G25" s="1099"/>
      <c r="H25" s="1100"/>
      <c r="I25" s="1099"/>
      <c r="J25" s="740">
        <f t="shared" si="0"/>
        <v>3</v>
      </c>
      <c r="K25" s="1518">
        <f t="shared" si="1"/>
        <v>21.428571428571427</v>
      </c>
      <c r="L25" s="398"/>
      <c r="M25" s="1513"/>
      <c r="N25" s="1518"/>
      <c r="O25" s="789"/>
    </row>
    <row r="26" spans="1:15" ht="12.9" thickBot="1" x14ac:dyDescent="0.35">
      <c r="A26" s="401" t="s">
        <v>703</v>
      </c>
      <c r="B26" s="474">
        <v>672</v>
      </c>
      <c r="C26" s="578">
        <v>2972</v>
      </c>
      <c r="D26" s="1119">
        <v>2880</v>
      </c>
      <c r="E26" s="1119">
        <v>2880</v>
      </c>
      <c r="F26" s="477">
        <v>720</v>
      </c>
      <c r="G26" s="1120"/>
      <c r="H26" s="1121"/>
      <c r="I26" s="1122"/>
      <c r="J26" s="1519">
        <f t="shared" si="0"/>
        <v>720</v>
      </c>
      <c r="K26" s="1520">
        <f t="shared" si="1"/>
        <v>25</v>
      </c>
      <c r="L26" s="398"/>
      <c r="M26" s="1514"/>
      <c r="N26" s="1520"/>
      <c r="O26" s="1521"/>
    </row>
    <row r="27" spans="1:15" x14ac:dyDescent="0.3">
      <c r="A27" s="413" t="s">
        <v>704</v>
      </c>
      <c r="B27" s="457">
        <v>501</v>
      </c>
      <c r="C27" s="558">
        <v>2261</v>
      </c>
      <c r="D27" s="1125">
        <v>2266</v>
      </c>
      <c r="E27" s="1125">
        <v>2555</v>
      </c>
      <c r="F27" s="485">
        <v>824</v>
      </c>
      <c r="G27" s="1109"/>
      <c r="H27" s="1108"/>
      <c r="I27" s="1109"/>
      <c r="J27" s="1516">
        <f t="shared" si="0"/>
        <v>824</v>
      </c>
      <c r="K27" s="1517">
        <f t="shared" si="1"/>
        <v>32.250489236790607</v>
      </c>
      <c r="L27" s="398"/>
      <c r="M27" s="1515"/>
      <c r="N27" s="1522"/>
      <c r="O27" s="795"/>
    </row>
    <row r="28" spans="1:15" x14ac:dyDescent="0.3">
      <c r="A28" s="422" t="s">
        <v>705</v>
      </c>
      <c r="B28" s="467">
        <v>502</v>
      </c>
      <c r="C28" s="558">
        <v>835</v>
      </c>
      <c r="D28" s="1126">
        <v>850</v>
      </c>
      <c r="E28" s="1126">
        <v>1344</v>
      </c>
      <c r="F28" s="489">
        <v>436</v>
      </c>
      <c r="G28" s="1099"/>
      <c r="H28" s="1100"/>
      <c r="I28" s="1099"/>
      <c r="J28" s="740">
        <f t="shared" si="0"/>
        <v>436</v>
      </c>
      <c r="K28" s="1518">
        <f t="shared" si="1"/>
        <v>32.44047619047619</v>
      </c>
      <c r="L28" s="398"/>
      <c r="M28" s="1513"/>
      <c r="N28" s="1518"/>
      <c r="O28" s="789"/>
    </row>
    <row r="29" spans="1:15" x14ac:dyDescent="0.3">
      <c r="A29" s="422" t="s">
        <v>706</v>
      </c>
      <c r="B29" s="467">
        <v>504</v>
      </c>
      <c r="C29" s="558">
        <v>0</v>
      </c>
      <c r="D29" s="1126">
        <v>0</v>
      </c>
      <c r="E29" s="1126">
        <v>0</v>
      </c>
      <c r="F29" s="489">
        <v>0</v>
      </c>
      <c r="G29" s="1099"/>
      <c r="H29" s="1100"/>
      <c r="I29" s="1099"/>
      <c r="J29" s="740">
        <f t="shared" si="0"/>
        <v>0</v>
      </c>
      <c r="K29" s="1518" t="e">
        <f t="shared" si="1"/>
        <v>#DIV/0!</v>
      </c>
      <c r="L29" s="398"/>
      <c r="M29" s="1513"/>
      <c r="N29" s="1518"/>
      <c r="O29" s="789"/>
    </row>
    <row r="30" spans="1:15" x14ac:dyDescent="0.3">
      <c r="A30" s="422" t="s">
        <v>707</v>
      </c>
      <c r="B30" s="467">
        <v>511</v>
      </c>
      <c r="C30" s="558">
        <v>384</v>
      </c>
      <c r="D30" s="1126">
        <v>500</v>
      </c>
      <c r="E30" s="1126">
        <v>450</v>
      </c>
      <c r="F30" s="489">
        <v>82</v>
      </c>
      <c r="G30" s="1099"/>
      <c r="H30" s="1100"/>
      <c r="I30" s="1099"/>
      <c r="J30" s="740">
        <f t="shared" si="0"/>
        <v>82</v>
      </c>
      <c r="K30" s="1518">
        <f t="shared" si="1"/>
        <v>18.222222222222221</v>
      </c>
      <c r="L30" s="398"/>
      <c r="M30" s="1513"/>
      <c r="N30" s="1518"/>
      <c r="O30" s="789"/>
    </row>
    <row r="31" spans="1:15" x14ac:dyDescent="0.3">
      <c r="A31" s="422" t="s">
        <v>708</v>
      </c>
      <c r="B31" s="467">
        <v>518</v>
      </c>
      <c r="C31" s="558">
        <v>844</v>
      </c>
      <c r="D31" s="1126">
        <v>1090</v>
      </c>
      <c r="E31" s="1126">
        <v>1045</v>
      </c>
      <c r="F31" s="489">
        <v>292</v>
      </c>
      <c r="G31" s="1099"/>
      <c r="H31" s="1100"/>
      <c r="I31" s="1099"/>
      <c r="J31" s="740">
        <f t="shared" si="0"/>
        <v>292</v>
      </c>
      <c r="K31" s="1518">
        <f t="shared" si="1"/>
        <v>27.942583732057418</v>
      </c>
      <c r="L31" s="398"/>
      <c r="M31" s="1513"/>
      <c r="N31" s="1518"/>
      <c r="O31" s="789"/>
    </row>
    <row r="32" spans="1:15" x14ac:dyDescent="0.3">
      <c r="A32" s="422" t="s">
        <v>709</v>
      </c>
      <c r="B32" s="467">
        <v>521</v>
      </c>
      <c r="C32" s="558">
        <v>21538</v>
      </c>
      <c r="D32" s="1126">
        <v>18563</v>
      </c>
      <c r="E32" s="1126">
        <v>19500</v>
      </c>
      <c r="F32" s="489">
        <v>5389</v>
      </c>
      <c r="G32" s="1099"/>
      <c r="H32" s="1100"/>
      <c r="I32" s="1099"/>
      <c r="J32" s="740">
        <f t="shared" si="0"/>
        <v>5389</v>
      </c>
      <c r="K32" s="1518">
        <f t="shared" si="1"/>
        <v>27.635897435897437</v>
      </c>
      <c r="L32" s="398"/>
      <c r="M32" s="1513"/>
      <c r="N32" s="1518"/>
      <c r="O32" s="789"/>
    </row>
    <row r="33" spans="1:15" x14ac:dyDescent="0.3">
      <c r="A33" s="422" t="s">
        <v>710</v>
      </c>
      <c r="B33" s="467" t="s">
        <v>711</v>
      </c>
      <c r="C33" s="558">
        <v>7906</v>
      </c>
      <c r="D33" s="1126">
        <v>6599</v>
      </c>
      <c r="E33" s="1126">
        <v>6786</v>
      </c>
      <c r="F33" s="489">
        <v>2076</v>
      </c>
      <c r="G33" s="1099"/>
      <c r="H33" s="1100"/>
      <c r="I33" s="1099"/>
      <c r="J33" s="740">
        <f t="shared" si="0"/>
        <v>2076</v>
      </c>
      <c r="K33" s="1518">
        <f t="shared" si="1"/>
        <v>30.592396109637487</v>
      </c>
      <c r="L33" s="398"/>
      <c r="M33" s="1513"/>
      <c r="N33" s="1518"/>
      <c r="O33" s="789"/>
    </row>
    <row r="34" spans="1:15" x14ac:dyDescent="0.3">
      <c r="A34" s="422" t="s">
        <v>712</v>
      </c>
      <c r="B34" s="467">
        <v>557</v>
      </c>
      <c r="C34" s="558">
        <v>0</v>
      </c>
      <c r="D34" s="1126">
        <v>0</v>
      </c>
      <c r="E34" s="1126">
        <v>0</v>
      </c>
      <c r="F34" s="489">
        <v>0</v>
      </c>
      <c r="G34" s="1099"/>
      <c r="H34" s="1100"/>
      <c r="I34" s="1099"/>
      <c r="J34" s="740">
        <f t="shared" si="0"/>
        <v>0</v>
      </c>
      <c r="K34" s="1518" t="e">
        <f t="shared" si="1"/>
        <v>#DIV/0!</v>
      </c>
      <c r="L34" s="398"/>
      <c r="M34" s="1513"/>
      <c r="N34" s="1518"/>
      <c r="O34" s="789"/>
    </row>
    <row r="35" spans="1:15" x14ac:dyDescent="0.3">
      <c r="A35" s="422" t="s">
        <v>713</v>
      </c>
      <c r="B35" s="467">
        <v>551</v>
      </c>
      <c r="C35" s="558">
        <v>164</v>
      </c>
      <c r="D35" s="1126">
        <v>174</v>
      </c>
      <c r="E35" s="1126">
        <v>174</v>
      </c>
      <c r="F35" s="489">
        <v>41</v>
      </c>
      <c r="G35" s="1099"/>
      <c r="H35" s="1100"/>
      <c r="I35" s="1099"/>
      <c r="J35" s="740">
        <f t="shared" si="0"/>
        <v>41</v>
      </c>
      <c r="K35" s="1518">
        <f t="shared" si="1"/>
        <v>23.563218390804597</v>
      </c>
      <c r="L35" s="398"/>
      <c r="M35" s="1513"/>
      <c r="N35" s="1518"/>
      <c r="O35" s="789"/>
    </row>
    <row r="36" spans="1:15" ht="12.9" thickBot="1" x14ac:dyDescent="0.35">
      <c r="A36" s="388" t="s">
        <v>714</v>
      </c>
      <c r="B36" s="490" t="s">
        <v>715</v>
      </c>
      <c r="C36" s="590">
        <v>622</v>
      </c>
      <c r="D36" s="1127">
        <v>757</v>
      </c>
      <c r="E36" s="1127">
        <v>450</v>
      </c>
      <c r="F36" s="493">
        <v>-15</v>
      </c>
      <c r="G36" s="1103"/>
      <c r="H36" s="1104"/>
      <c r="I36" s="1099"/>
      <c r="J36" s="1519">
        <f t="shared" si="0"/>
        <v>-15</v>
      </c>
      <c r="K36" s="1520">
        <f t="shared" si="1"/>
        <v>-3.3333333333333335</v>
      </c>
      <c r="L36" s="398"/>
      <c r="M36" s="1512"/>
      <c r="N36" s="1523"/>
      <c r="O36" s="803"/>
    </row>
    <row r="37" spans="1:15" ht="14.6" thickBot="1" x14ac:dyDescent="0.4">
      <c r="A37" s="651" t="s">
        <v>716</v>
      </c>
      <c r="B37" s="498"/>
      <c r="C37" s="499">
        <f t="shared" ref="C37:I37" si="2">SUM(C27:C36)</f>
        <v>34554</v>
      </c>
      <c r="D37" s="500">
        <f t="shared" si="2"/>
        <v>30799</v>
      </c>
      <c r="E37" s="500">
        <f t="shared" si="2"/>
        <v>32304</v>
      </c>
      <c r="F37" s="442">
        <f t="shared" si="2"/>
        <v>9125</v>
      </c>
      <c r="G37" s="819">
        <f t="shared" si="2"/>
        <v>0</v>
      </c>
      <c r="H37" s="438">
        <f t="shared" si="2"/>
        <v>0</v>
      </c>
      <c r="I37" s="819">
        <f t="shared" si="2"/>
        <v>0</v>
      </c>
      <c r="J37" s="438">
        <f t="shared" si="0"/>
        <v>9125</v>
      </c>
      <c r="K37" s="820">
        <f t="shared" si="1"/>
        <v>28.247275879148091</v>
      </c>
      <c r="L37" s="398"/>
      <c r="M37" s="806">
        <f>SUM(M27:M36)</f>
        <v>0</v>
      </c>
      <c r="N37" s="820">
        <f>SUM(N27:N36)</f>
        <v>0</v>
      </c>
      <c r="O37" s="806">
        <f>SUM(O27:O36)</f>
        <v>0</v>
      </c>
    </row>
    <row r="38" spans="1:15" x14ac:dyDescent="0.3">
      <c r="A38" s="413" t="s">
        <v>717</v>
      </c>
      <c r="B38" s="457">
        <v>601</v>
      </c>
      <c r="C38" s="593">
        <v>0</v>
      </c>
      <c r="D38" s="1125">
        <v>0</v>
      </c>
      <c r="E38" s="1125">
        <v>0</v>
      </c>
      <c r="F38" s="505">
        <v>0</v>
      </c>
      <c r="G38" s="1109"/>
      <c r="H38" s="1108"/>
      <c r="I38" s="1099"/>
      <c r="J38" s="1516">
        <f t="shared" si="0"/>
        <v>0</v>
      </c>
      <c r="K38" s="1517" t="e">
        <f t="shared" si="1"/>
        <v>#DIV/0!</v>
      </c>
      <c r="L38" s="398"/>
      <c r="M38" s="1515"/>
      <c r="N38" s="1522"/>
      <c r="O38" s="795"/>
    </row>
    <row r="39" spans="1:15" x14ac:dyDescent="0.3">
      <c r="A39" s="422" t="s">
        <v>718</v>
      </c>
      <c r="B39" s="467">
        <v>602</v>
      </c>
      <c r="C39" s="558">
        <v>1566</v>
      </c>
      <c r="D39" s="1126">
        <v>1350</v>
      </c>
      <c r="E39" s="1126">
        <v>2650</v>
      </c>
      <c r="F39" s="489">
        <v>664</v>
      </c>
      <c r="G39" s="1099"/>
      <c r="H39" s="1100"/>
      <c r="I39" s="1099"/>
      <c r="J39" s="740">
        <f t="shared" si="0"/>
        <v>664</v>
      </c>
      <c r="K39" s="1518">
        <f t="shared" si="1"/>
        <v>25.056603773584907</v>
      </c>
      <c r="L39" s="398"/>
      <c r="M39" s="1513"/>
      <c r="N39" s="1518"/>
      <c r="O39" s="789"/>
    </row>
    <row r="40" spans="1:15" x14ac:dyDescent="0.3">
      <c r="A40" s="422" t="s">
        <v>719</v>
      </c>
      <c r="B40" s="467">
        <v>604</v>
      </c>
      <c r="C40" s="558">
        <v>0</v>
      </c>
      <c r="D40" s="1126">
        <v>0</v>
      </c>
      <c r="E40" s="1126">
        <v>0</v>
      </c>
      <c r="F40" s="489">
        <v>0</v>
      </c>
      <c r="G40" s="1099"/>
      <c r="H40" s="1100"/>
      <c r="I40" s="1099"/>
      <c r="J40" s="740">
        <f t="shared" si="0"/>
        <v>0</v>
      </c>
      <c r="K40" s="1518" t="e">
        <f t="shared" si="1"/>
        <v>#DIV/0!</v>
      </c>
      <c r="L40" s="398"/>
      <c r="M40" s="1513"/>
      <c r="N40" s="1518"/>
      <c r="O40" s="789"/>
    </row>
    <row r="41" spans="1:15" x14ac:dyDescent="0.3">
      <c r="A41" s="422" t="s">
        <v>720</v>
      </c>
      <c r="B41" s="467" t="s">
        <v>721</v>
      </c>
      <c r="C41" s="558">
        <v>32756</v>
      </c>
      <c r="D41" s="1126">
        <v>28909</v>
      </c>
      <c r="E41" s="1126">
        <v>28909</v>
      </c>
      <c r="F41" s="489">
        <v>8117</v>
      </c>
      <c r="G41" s="1099"/>
      <c r="H41" s="1100"/>
      <c r="I41" s="1099"/>
      <c r="J41" s="740">
        <f t="shared" si="0"/>
        <v>8117</v>
      </c>
      <c r="K41" s="1518">
        <f t="shared" si="1"/>
        <v>28.077761250821542</v>
      </c>
      <c r="L41" s="398"/>
      <c r="M41" s="1513"/>
      <c r="N41" s="1518"/>
      <c r="O41" s="789"/>
    </row>
    <row r="42" spans="1:15" ht="12.9" thickBot="1" x14ac:dyDescent="0.35">
      <c r="A42" s="388" t="s">
        <v>722</v>
      </c>
      <c r="B42" s="490" t="s">
        <v>723</v>
      </c>
      <c r="C42" s="515">
        <v>479</v>
      </c>
      <c r="D42" s="1127">
        <v>540</v>
      </c>
      <c r="E42" s="1127">
        <v>745</v>
      </c>
      <c r="F42" s="493">
        <v>187</v>
      </c>
      <c r="G42" s="1103"/>
      <c r="H42" s="1104"/>
      <c r="I42" s="1099"/>
      <c r="J42" s="1519">
        <f t="shared" si="0"/>
        <v>187</v>
      </c>
      <c r="K42" s="1520">
        <f t="shared" si="1"/>
        <v>25.100671140939596</v>
      </c>
      <c r="L42" s="398"/>
      <c r="M42" s="1512"/>
      <c r="N42" s="1523"/>
      <c r="O42" s="803"/>
    </row>
    <row r="43" spans="1:15" ht="14.6" thickBot="1" x14ac:dyDescent="0.4">
      <c r="A43" s="651" t="s">
        <v>724</v>
      </c>
      <c r="B43" s="498" t="s">
        <v>683</v>
      </c>
      <c r="C43" s="499">
        <f t="shared" ref="C43:I43" si="3">SUM(C38:C42)</f>
        <v>34801</v>
      </c>
      <c r="D43" s="500">
        <f t="shared" si="3"/>
        <v>30799</v>
      </c>
      <c r="E43" s="500">
        <f t="shared" si="3"/>
        <v>32304</v>
      </c>
      <c r="F43" s="442">
        <f t="shared" si="3"/>
        <v>8968</v>
      </c>
      <c r="G43" s="819">
        <f t="shared" si="3"/>
        <v>0</v>
      </c>
      <c r="H43" s="438">
        <f t="shared" si="3"/>
        <v>0</v>
      </c>
      <c r="I43" s="1132">
        <f t="shared" si="3"/>
        <v>0</v>
      </c>
      <c r="J43" s="1524">
        <f t="shared" si="0"/>
        <v>8968</v>
      </c>
      <c r="K43" s="1522">
        <f t="shared" si="1"/>
        <v>27.761267954432888</v>
      </c>
      <c r="L43" s="398"/>
      <c r="M43" s="806">
        <f>SUM(M38:M42)</f>
        <v>0</v>
      </c>
      <c r="N43" s="820">
        <f>SUM(N38:N42)</f>
        <v>0</v>
      </c>
      <c r="O43" s="806">
        <f>SUM(O38:O42)</f>
        <v>0</v>
      </c>
    </row>
    <row r="44" spans="1:15" s="523" customFormat="1" ht="5.25" customHeight="1" thickBot="1" x14ac:dyDescent="0.35">
      <c r="A44" s="513"/>
      <c r="B44" s="514"/>
      <c r="C44" s="515"/>
      <c r="D44" s="811"/>
      <c r="E44" s="811"/>
      <c r="F44" s="517"/>
      <c r="G44" s="1134"/>
      <c r="H44" s="1135">
        <f>N44-G44</f>
        <v>0</v>
      </c>
      <c r="I44" s="1134"/>
      <c r="J44" s="1516"/>
      <c r="K44" s="1517"/>
      <c r="L44" s="520"/>
      <c r="M44" s="1525"/>
      <c r="N44" s="820"/>
      <c r="O44" s="820"/>
    </row>
    <row r="45" spans="1:15" ht="14.6" thickBot="1" x14ac:dyDescent="0.4">
      <c r="A45" s="668" t="s">
        <v>725</v>
      </c>
      <c r="B45" s="498" t="s">
        <v>683</v>
      </c>
      <c r="C45" s="442">
        <f t="shared" ref="C45:I45" si="4">C43-C41</f>
        <v>2045</v>
      </c>
      <c r="D45" s="499">
        <f t="shared" si="4"/>
        <v>1890</v>
      </c>
      <c r="E45" s="499">
        <f t="shared" si="4"/>
        <v>3395</v>
      </c>
      <c r="F45" s="442">
        <f t="shared" si="4"/>
        <v>851</v>
      </c>
      <c r="G45" s="819">
        <f t="shared" si="4"/>
        <v>0</v>
      </c>
      <c r="H45" s="438">
        <f t="shared" si="4"/>
        <v>0</v>
      </c>
      <c r="I45" s="445">
        <f t="shared" si="4"/>
        <v>0</v>
      </c>
      <c r="J45" s="1516">
        <f t="shared" si="0"/>
        <v>851</v>
      </c>
      <c r="K45" s="1517">
        <f t="shared" si="1"/>
        <v>25.066273932253313</v>
      </c>
      <c r="L45" s="398"/>
      <c r="M45" s="806">
        <f>M43-M41</f>
        <v>0</v>
      </c>
      <c r="N45" s="820">
        <f>N43-N41</f>
        <v>0</v>
      </c>
      <c r="O45" s="806">
        <f>O43-O41</f>
        <v>0</v>
      </c>
    </row>
    <row r="46" spans="1:15" ht="14.6" thickBot="1" x14ac:dyDescent="0.4">
      <c r="A46" s="651" t="s">
        <v>726</v>
      </c>
      <c r="B46" s="498" t="s">
        <v>683</v>
      </c>
      <c r="C46" s="442">
        <f t="shared" ref="C46:I46" si="5">C43-C37</f>
        <v>247</v>
      </c>
      <c r="D46" s="499">
        <f t="shared" si="5"/>
        <v>0</v>
      </c>
      <c r="E46" s="499">
        <f t="shared" si="5"/>
        <v>0</v>
      </c>
      <c r="F46" s="442">
        <f t="shared" si="5"/>
        <v>-157</v>
      </c>
      <c r="G46" s="819">
        <f t="shared" si="5"/>
        <v>0</v>
      </c>
      <c r="H46" s="438">
        <f t="shared" si="5"/>
        <v>0</v>
      </c>
      <c r="I46" s="445">
        <f t="shared" si="5"/>
        <v>0</v>
      </c>
      <c r="J46" s="1516">
        <f t="shared" si="0"/>
        <v>-157</v>
      </c>
      <c r="K46" s="1517" t="e">
        <f t="shared" si="1"/>
        <v>#DIV/0!</v>
      </c>
      <c r="L46" s="398"/>
      <c r="M46" s="806">
        <f>M43-M37</f>
        <v>0</v>
      </c>
      <c r="N46" s="820">
        <f>N43-N37</f>
        <v>0</v>
      </c>
      <c r="O46" s="806">
        <f>O43-O37</f>
        <v>0</v>
      </c>
    </row>
    <row r="47" spans="1:15" ht="14.6" thickBot="1" x14ac:dyDescent="0.4">
      <c r="A47" s="672" t="s">
        <v>727</v>
      </c>
      <c r="B47" s="528" t="s">
        <v>683</v>
      </c>
      <c r="C47" s="442">
        <f t="shared" ref="C47:I47" si="6">C46-C41</f>
        <v>-32509</v>
      </c>
      <c r="D47" s="499">
        <f t="shared" si="6"/>
        <v>-28909</v>
      </c>
      <c r="E47" s="499">
        <f t="shared" si="6"/>
        <v>-28909</v>
      </c>
      <c r="F47" s="442">
        <f t="shared" si="6"/>
        <v>-8274</v>
      </c>
      <c r="G47" s="819">
        <f t="shared" si="6"/>
        <v>0</v>
      </c>
      <c r="H47" s="438">
        <f t="shared" si="6"/>
        <v>0</v>
      </c>
      <c r="I47" s="445">
        <f t="shared" si="6"/>
        <v>0</v>
      </c>
      <c r="J47" s="438">
        <f t="shared" si="0"/>
        <v>-8274</v>
      </c>
      <c r="K47" s="820">
        <f t="shared" si="1"/>
        <v>28.620844719637482</v>
      </c>
      <c r="L47" s="398"/>
      <c r="M47" s="806">
        <f>M46-M41</f>
        <v>0</v>
      </c>
      <c r="N47" s="820">
        <f>N46-N41</f>
        <v>0</v>
      </c>
      <c r="O47" s="806">
        <f>O46-O41</f>
        <v>0</v>
      </c>
    </row>
    <row r="50" spans="1:10" ht="14.15" x14ac:dyDescent="0.35">
      <c r="A50" s="529" t="s">
        <v>728</v>
      </c>
    </row>
    <row r="51" spans="1:10" s="376" customFormat="1" ht="14.15" x14ac:dyDescent="0.35">
      <c r="A51" s="530" t="s">
        <v>729</v>
      </c>
      <c r="B51" s="531"/>
      <c r="E51" s="352"/>
      <c r="F51" s="352"/>
      <c r="G51" s="352"/>
      <c r="H51" s="352"/>
      <c r="I51" s="352"/>
      <c r="J51" s="352"/>
    </row>
    <row r="52" spans="1:10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0" x14ac:dyDescent="0.3">
      <c r="A56" s="350" t="s">
        <v>778</v>
      </c>
    </row>
    <row r="58" spans="1:10" x14ac:dyDescent="0.3">
      <c r="A58" s="350" t="s">
        <v>779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597" customWidth="1"/>
    <col min="2" max="2" width="7.3046875" style="531" customWidth="1"/>
    <col min="3" max="4" width="11.53515625" style="376" customWidth="1"/>
    <col min="5" max="5" width="11.53515625" style="352" customWidth="1"/>
    <col min="6" max="6" width="11.3828125" style="352" customWidth="1"/>
    <col min="7" max="7" width="9.84375" style="352" customWidth="1"/>
    <col min="8" max="8" width="9.15234375" style="352" customWidth="1"/>
    <col min="9" max="9" width="9.3046875" style="352" customWidth="1"/>
    <col min="10" max="10" width="9.15234375" style="352" customWidth="1"/>
    <col min="11" max="11" width="12" style="376" customWidth="1"/>
    <col min="12" max="12" width="8.69140625" style="376"/>
    <col min="13" max="13" width="11.84375" style="376" customWidth="1"/>
    <col min="14" max="14" width="12.53515625" style="376" customWidth="1"/>
    <col min="15" max="15" width="11.84375" style="376" customWidth="1"/>
    <col min="16" max="16" width="12" style="376" customWidth="1"/>
    <col min="17" max="16384" width="8.69140625" style="376"/>
  </cols>
  <sheetData>
    <row r="1" spans="1:16" ht="24" customHeight="1" x14ac:dyDescent="0.6">
      <c r="A1" s="34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598"/>
      <c r="C6" s="599"/>
      <c r="F6" s="356"/>
      <c r="G6" s="356"/>
    </row>
    <row r="7" spans="1:16" ht="24.75" customHeight="1" x14ac:dyDescent="0.3">
      <c r="A7" s="836" t="s">
        <v>660</v>
      </c>
      <c r="B7" s="1526" t="s">
        <v>780</v>
      </c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366"/>
      <c r="B9" s="367"/>
      <c r="C9" s="1527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1528"/>
      <c r="C11" s="606">
        <v>39</v>
      </c>
      <c r="D11" s="1017">
        <v>39</v>
      </c>
      <c r="E11" s="1017">
        <v>39</v>
      </c>
      <c r="F11" s="392">
        <v>39</v>
      </c>
      <c r="G11" s="1103"/>
      <c r="H11" s="1135"/>
      <c r="I11" s="1510"/>
      <c r="J11" s="1021" t="s">
        <v>683</v>
      </c>
      <c r="K11" s="758" t="s">
        <v>683</v>
      </c>
      <c r="L11" s="398"/>
      <c r="M11" s="1511"/>
      <c r="N11" s="1024"/>
      <c r="O11" s="1024"/>
    </row>
    <row r="12" spans="1:16" ht="12.9" thickBot="1" x14ac:dyDescent="0.35">
      <c r="A12" s="401" t="s">
        <v>684</v>
      </c>
      <c r="B12" s="402"/>
      <c r="C12" s="609">
        <v>33.340000000000003</v>
      </c>
      <c r="D12" s="723">
        <v>36.1</v>
      </c>
      <c r="E12" s="723">
        <v>36.1</v>
      </c>
      <c r="F12" s="551">
        <v>36.619999999999997</v>
      </c>
      <c r="G12" s="1096"/>
      <c r="H12" s="1097"/>
      <c r="I12" s="1096"/>
      <c r="J12" s="728"/>
      <c r="K12" s="729" t="s">
        <v>683</v>
      </c>
      <c r="L12" s="398"/>
      <c r="M12" s="1529"/>
      <c r="N12" s="1029"/>
      <c r="O12" s="1029"/>
    </row>
    <row r="13" spans="1:16" x14ac:dyDescent="0.3">
      <c r="A13" s="413" t="s">
        <v>735</v>
      </c>
      <c r="B13" s="414" t="s">
        <v>686</v>
      </c>
      <c r="C13" s="558">
        <v>9775</v>
      </c>
      <c r="D13" s="391" t="s">
        <v>683</v>
      </c>
      <c r="E13" s="391" t="s">
        <v>683</v>
      </c>
      <c r="F13" s="416">
        <v>9910</v>
      </c>
      <c r="G13" s="1099"/>
      <c r="H13" s="1100"/>
      <c r="I13" s="1099"/>
      <c r="J13" s="740" t="s">
        <v>683</v>
      </c>
      <c r="K13" s="741" t="s">
        <v>683</v>
      </c>
      <c r="L13" s="398"/>
      <c r="M13" s="1511"/>
      <c r="N13" s="741"/>
      <c r="O13" s="741"/>
    </row>
    <row r="14" spans="1:16" x14ac:dyDescent="0.3">
      <c r="A14" s="422" t="s">
        <v>736</v>
      </c>
      <c r="B14" s="414" t="s">
        <v>688</v>
      </c>
      <c r="C14" s="558">
        <v>9352</v>
      </c>
      <c r="D14" s="423" t="s">
        <v>683</v>
      </c>
      <c r="E14" s="423" t="s">
        <v>683</v>
      </c>
      <c r="F14" s="424">
        <v>9499</v>
      </c>
      <c r="G14" s="1099"/>
      <c r="H14" s="1100"/>
      <c r="I14" s="1099"/>
      <c r="J14" s="740" t="s">
        <v>683</v>
      </c>
      <c r="K14" s="741" t="s">
        <v>683</v>
      </c>
      <c r="L14" s="398"/>
      <c r="M14" s="1513"/>
      <c r="N14" s="741"/>
      <c r="O14" s="741"/>
    </row>
    <row r="15" spans="1:16" x14ac:dyDescent="0.3">
      <c r="A15" s="422" t="s">
        <v>689</v>
      </c>
      <c r="B15" s="414" t="s">
        <v>690</v>
      </c>
      <c r="C15" s="558">
        <v>155</v>
      </c>
      <c r="D15" s="423" t="s">
        <v>683</v>
      </c>
      <c r="E15" s="423" t="s">
        <v>683</v>
      </c>
      <c r="F15" s="424">
        <v>199</v>
      </c>
      <c r="G15" s="1099"/>
      <c r="H15" s="1100"/>
      <c r="I15" s="1099"/>
      <c r="J15" s="740" t="s">
        <v>683</v>
      </c>
      <c r="K15" s="741" t="s">
        <v>683</v>
      </c>
      <c r="L15" s="398"/>
      <c r="M15" s="1513"/>
      <c r="N15" s="741"/>
      <c r="O15" s="741"/>
    </row>
    <row r="16" spans="1:16" x14ac:dyDescent="0.3">
      <c r="A16" s="422" t="s">
        <v>691</v>
      </c>
      <c r="B16" s="414" t="s">
        <v>683</v>
      </c>
      <c r="C16" s="558">
        <v>1011</v>
      </c>
      <c r="D16" s="423" t="s">
        <v>683</v>
      </c>
      <c r="E16" s="423" t="s">
        <v>683</v>
      </c>
      <c r="F16" s="424">
        <v>7738</v>
      </c>
      <c r="G16" s="1099"/>
      <c r="H16" s="1100"/>
      <c r="I16" s="1099"/>
      <c r="J16" s="740" t="s">
        <v>683</v>
      </c>
      <c r="K16" s="741" t="s">
        <v>683</v>
      </c>
      <c r="L16" s="398"/>
      <c r="M16" s="1513"/>
      <c r="N16" s="741"/>
      <c r="O16" s="741"/>
    </row>
    <row r="17" spans="1:15" ht="12.9" thickBot="1" x14ac:dyDescent="0.35">
      <c r="A17" s="388" t="s">
        <v>692</v>
      </c>
      <c r="B17" s="426" t="s">
        <v>693</v>
      </c>
      <c r="C17" s="515">
        <v>5506</v>
      </c>
      <c r="D17" s="428" t="s">
        <v>683</v>
      </c>
      <c r="E17" s="428" t="s">
        <v>683</v>
      </c>
      <c r="F17" s="429">
        <v>4526</v>
      </c>
      <c r="G17" s="1103"/>
      <c r="H17" s="1104"/>
      <c r="I17" s="1105"/>
      <c r="J17" s="757" t="s">
        <v>683</v>
      </c>
      <c r="K17" s="758" t="s">
        <v>683</v>
      </c>
      <c r="L17" s="398"/>
      <c r="M17" s="1514"/>
      <c r="N17" s="758"/>
      <c r="O17" s="758"/>
    </row>
    <row r="18" spans="1:15" ht="12.9" thickBot="1" x14ac:dyDescent="0.35">
      <c r="A18" s="435" t="s">
        <v>694</v>
      </c>
      <c r="B18" s="562"/>
      <c r="C18" s="437">
        <f>C13-C14+C15+C16+C17</f>
        <v>7095</v>
      </c>
      <c r="D18" s="437" t="s">
        <v>683</v>
      </c>
      <c r="E18" s="437" t="s">
        <v>683</v>
      </c>
      <c r="F18" s="438">
        <f>F13-F14+F15+F16+F17</f>
        <v>12874</v>
      </c>
      <c r="G18" s="439"/>
      <c r="H18" s="1106"/>
      <c r="I18" s="1107"/>
      <c r="J18" s="438" t="s">
        <v>683</v>
      </c>
      <c r="K18" s="445" t="s">
        <v>683</v>
      </c>
      <c r="L18" s="398"/>
      <c r="M18" s="444"/>
      <c r="N18" s="445"/>
      <c r="O18" s="445"/>
    </row>
    <row r="19" spans="1:15" x14ac:dyDescent="0.3">
      <c r="A19" s="388" t="s">
        <v>695</v>
      </c>
      <c r="B19" s="426">
        <v>401</v>
      </c>
      <c r="C19" s="515">
        <v>423</v>
      </c>
      <c r="D19" s="391" t="s">
        <v>683</v>
      </c>
      <c r="E19" s="391" t="s">
        <v>683</v>
      </c>
      <c r="F19" s="429">
        <v>411</v>
      </c>
      <c r="G19" s="1103"/>
      <c r="H19" s="1108"/>
      <c r="I19" s="1109"/>
      <c r="J19" s="757" t="s">
        <v>683</v>
      </c>
      <c r="K19" s="758" t="s">
        <v>683</v>
      </c>
      <c r="L19" s="398"/>
      <c r="M19" s="1515"/>
      <c r="N19" s="758"/>
      <c r="O19" s="758"/>
    </row>
    <row r="20" spans="1:15" x14ac:dyDescent="0.3">
      <c r="A20" s="422" t="s">
        <v>696</v>
      </c>
      <c r="B20" s="414" t="s">
        <v>697</v>
      </c>
      <c r="C20" s="558">
        <v>1562</v>
      </c>
      <c r="D20" s="423" t="s">
        <v>683</v>
      </c>
      <c r="E20" s="423" t="s">
        <v>683</v>
      </c>
      <c r="F20" s="424">
        <v>885</v>
      </c>
      <c r="G20" s="1099"/>
      <c r="H20" s="1100"/>
      <c r="I20" s="1099"/>
      <c r="J20" s="740" t="s">
        <v>683</v>
      </c>
      <c r="K20" s="741" t="s">
        <v>683</v>
      </c>
      <c r="L20" s="398"/>
      <c r="M20" s="1513"/>
      <c r="N20" s="741"/>
      <c r="O20" s="741"/>
    </row>
    <row r="21" spans="1:15" x14ac:dyDescent="0.3">
      <c r="A21" s="422" t="s">
        <v>698</v>
      </c>
      <c r="B21" s="414" t="s">
        <v>683</v>
      </c>
      <c r="C21" s="558">
        <v>786</v>
      </c>
      <c r="D21" s="423" t="s">
        <v>683</v>
      </c>
      <c r="E21" s="423" t="s">
        <v>683</v>
      </c>
      <c r="F21" s="424">
        <v>786</v>
      </c>
      <c r="G21" s="1099"/>
      <c r="H21" s="1100"/>
      <c r="I21" s="1099"/>
      <c r="J21" s="740" t="s">
        <v>683</v>
      </c>
      <c r="K21" s="741" t="s">
        <v>683</v>
      </c>
      <c r="L21" s="398"/>
      <c r="M21" s="1513"/>
      <c r="N21" s="741"/>
      <c r="O21" s="741"/>
    </row>
    <row r="22" spans="1:15" x14ac:dyDescent="0.3">
      <c r="A22" s="422" t="s">
        <v>699</v>
      </c>
      <c r="B22" s="414" t="s">
        <v>683</v>
      </c>
      <c r="C22" s="558">
        <v>4223</v>
      </c>
      <c r="D22" s="423" t="s">
        <v>683</v>
      </c>
      <c r="E22" s="423" t="s">
        <v>683</v>
      </c>
      <c r="F22" s="424">
        <v>10964</v>
      </c>
      <c r="G22" s="1099"/>
      <c r="H22" s="1100"/>
      <c r="I22" s="1099"/>
      <c r="J22" s="740" t="s">
        <v>683</v>
      </c>
      <c r="K22" s="741" t="s">
        <v>683</v>
      </c>
      <c r="L22" s="398"/>
      <c r="M22" s="1513"/>
      <c r="N22" s="741"/>
      <c r="O22" s="741"/>
    </row>
    <row r="23" spans="1:15" ht="12.9" thickBot="1" x14ac:dyDescent="0.35">
      <c r="A23" s="401" t="s">
        <v>700</v>
      </c>
      <c r="B23" s="450" t="s">
        <v>683</v>
      </c>
      <c r="C23" s="558">
        <v>0</v>
      </c>
      <c r="D23" s="428" t="s">
        <v>683</v>
      </c>
      <c r="E23" s="428" t="s">
        <v>683</v>
      </c>
      <c r="F23" s="452">
        <v>0</v>
      </c>
      <c r="G23" s="1105"/>
      <c r="H23" s="1104"/>
      <c r="I23" s="1105"/>
      <c r="J23" s="772" t="s">
        <v>683</v>
      </c>
      <c r="K23" s="773" t="s">
        <v>683</v>
      </c>
      <c r="L23" s="398"/>
      <c r="M23" s="1512"/>
      <c r="N23" s="773"/>
      <c r="O23" s="773"/>
    </row>
    <row r="24" spans="1:15" x14ac:dyDescent="0.3">
      <c r="A24" s="456" t="s">
        <v>701</v>
      </c>
      <c r="B24" s="457" t="s">
        <v>683</v>
      </c>
      <c r="C24" s="567">
        <v>25012</v>
      </c>
      <c r="D24" s="1111">
        <v>25438</v>
      </c>
      <c r="E24" s="1111">
        <v>26072</v>
      </c>
      <c r="F24" s="460">
        <v>5747</v>
      </c>
      <c r="G24" s="1112"/>
      <c r="H24" s="1113"/>
      <c r="I24" s="1112"/>
      <c r="J24" s="1516">
        <f t="shared" ref="J24:J47" si="0">SUM(F24:I24)</f>
        <v>5747</v>
      </c>
      <c r="K24" s="1517">
        <f t="shared" ref="K24:K47" si="1">(J24/E24)*100</f>
        <v>22.042804541270328</v>
      </c>
      <c r="L24" s="398"/>
      <c r="M24" s="1511"/>
      <c r="N24" s="1517"/>
      <c r="O24" s="1136"/>
    </row>
    <row r="25" spans="1:15" x14ac:dyDescent="0.3">
      <c r="A25" s="422" t="s">
        <v>702</v>
      </c>
      <c r="B25" s="467" t="s">
        <v>683</v>
      </c>
      <c r="C25" s="558">
        <v>0</v>
      </c>
      <c r="D25" s="1116">
        <v>0</v>
      </c>
      <c r="E25" s="1116">
        <v>0</v>
      </c>
      <c r="F25" s="470">
        <v>0</v>
      </c>
      <c r="G25" s="1099"/>
      <c r="H25" s="1100"/>
      <c r="I25" s="1099"/>
      <c r="J25" s="740">
        <f t="shared" si="0"/>
        <v>0</v>
      </c>
      <c r="K25" s="1518" t="e">
        <f t="shared" si="1"/>
        <v>#DIV/0!</v>
      </c>
      <c r="L25" s="398"/>
      <c r="M25" s="1513"/>
      <c r="N25" s="1518"/>
      <c r="O25" s="789"/>
    </row>
    <row r="26" spans="1:15" ht="12.9" thickBot="1" x14ac:dyDescent="0.35">
      <c r="A26" s="401" t="s">
        <v>703</v>
      </c>
      <c r="B26" s="474">
        <v>672</v>
      </c>
      <c r="C26" s="578">
        <v>3150</v>
      </c>
      <c r="D26" s="1119">
        <v>3150</v>
      </c>
      <c r="E26" s="1119">
        <v>3150</v>
      </c>
      <c r="F26" s="477">
        <v>788</v>
      </c>
      <c r="G26" s="1120"/>
      <c r="H26" s="1121"/>
      <c r="I26" s="1122"/>
      <c r="J26" s="772">
        <f t="shared" si="0"/>
        <v>788</v>
      </c>
      <c r="K26" s="1523">
        <f t="shared" si="1"/>
        <v>25.015873015873012</v>
      </c>
      <c r="L26" s="398"/>
      <c r="M26" s="1514"/>
      <c r="N26" s="1520"/>
      <c r="O26" s="1521"/>
    </row>
    <row r="27" spans="1:15" x14ac:dyDescent="0.3">
      <c r="A27" s="413" t="s">
        <v>704</v>
      </c>
      <c r="B27" s="457">
        <v>501</v>
      </c>
      <c r="C27" s="558">
        <v>1618</v>
      </c>
      <c r="D27" s="1125">
        <v>1675</v>
      </c>
      <c r="E27" s="1125">
        <v>1675</v>
      </c>
      <c r="F27" s="485">
        <v>593</v>
      </c>
      <c r="G27" s="1109"/>
      <c r="H27" s="1108"/>
      <c r="I27" s="1109"/>
      <c r="J27" s="1516">
        <f t="shared" si="0"/>
        <v>593</v>
      </c>
      <c r="K27" s="1517">
        <f t="shared" si="1"/>
        <v>35.402985074626862</v>
      </c>
      <c r="L27" s="398"/>
      <c r="M27" s="1515"/>
      <c r="N27" s="1522"/>
      <c r="O27" s="795"/>
    </row>
    <row r="28" spans="1:15" x14ac:dyDescent="0.3">
      <c r="A28" s="422" t="s">
        <v>705</v>
      </c>
      <c r="B28" s="467">
        <v>502</v>
      </c>
      <c r="C28" s="558">
        <v>802</v>
      </c>
      <c r="D28" s="1126">
        <v>953</v>
      </c>
      <c r="E28" s="1126">
        <v>953</v>
      </c>
      <c r="F28" s="489">
        <v>449</v>
      </c>
      <c r="G28" s="1099"/>
      <c r="H28" s="1100"/>
      <c r="I28" s="1099"/>
      <c r="J28" s="740">
        <f t="shared" si="0"/>
        <v>449</v>
      </c>
      <c r="K28" s="1518">
        <f t="shared" si="1"/>
        <v>47.114375655823714</v>
      </c>
      <c r="L28" s="398"/>
      <c r="M28" s="1513"/>
      <c r="N28" s="1518"/>
      <c r="O28" s="789"/>
    </row>
    <row r="29" spans="1:15" x14ac:dyDescent="0.3">
      <c r="A29" s="422" t="s">
        <v>706</v>
      </c>
      <c r="B29" s="467">
        <v>504</v>
      </c>
      <c r="C29" s="558">
        <v>0</v>
      </c>
      <c r="D29" s="1126">
        <v>0</v>
      </c>
      <c r="E29" s="1126">
        <v>0</v>
      </c>
      <c r="F29" s="489">
        <v>0</v>
      </c>
      <c r="G29" s="1099"/>
      <c r="H29" s="1100"/>
      <c r="I29" s="1099"/>
      <c r="J29" s="740">
        <f t="shared" si="0"/>
        <v>0</v>
      </c>
      <c r="K29" s="1518" t="e">
        <f t="shared" si="1"/>
        <v>#DIV/0!</v>
      </c>
      <c r="L29" s="398"/>
      <c r="M29" s="1513"/>
      <c r="N29" s="1518"/>
      <c r="O29" s="789"/>
    </row>
    <row r="30" spans="1:15" x14ac:dyDescent="0.3">
      <c r="A30" s="422" t="s">
        <v>707</v>
      </c>
      <c r="B30" s="467">
        <v>511</v>
      </c>
      <c r="C30" s="558">
        <v>629</v>
      </c>
      <c r="D30" s="1126">
        <v>600</v>
      </c>
      <c r="E30" s="1126">
        <v>600</v>
      </c>
      <c r="F30" s="489">
        <v>12</v>
      </c>
      <c r="G30" s="1099"/>
      <c r="H30" s="1100"/>
      <c r="I30" s="1099"/>
      <c r="J30" s="740">
        <f t="shared" si="0"/>
        <v>12</v>
      </c>
      <c r="K30" s="1518">
        <f t="shared" si="1"/>
        <v>2</v>
      </c>
      <c r="L30" s="398"/>
      <c r="M30" s="1513"/>
      <c r="N30" s="1518"/>
      <c r="O30" s="789"/>
    </row>
    <row r="31" spans="1:15" x14ac:dyDescent="0.3">
      <c r="A31" s="422" t="s">
        <v>708</v>
      </c>
      <c r="B31" s="467">
        <v>518</v>
      </c>
      <c r="C31" s="558">
        <v>851</v>
      </c>
      <c r="D31" s="1126">
        <v>910</v>
      </c>
      <c r="E31" s="1126">
        <v>910</v>
      </c>
      <c r="F31" s="489">
        <v>290</v>
      </c>
      <c r="G31" s="1099"/>
      <c r="H31" s="1100"/>
      <c r="I31" s="1099"/>
      <c r="J31" s="740">
        <f t="shared" si="0"/>
        <v>290</v>
      </c>
      <c r="K31" s="1518">
        <f t="shared" si="1"/>
        <v>31.868131868131865</v>
      </c>
      <c r="L31" s="398"/>
      <c r="M31" s="1513"/>
      <c r="N31" s="1518"/>
      <c r="O31" s="789"/>
    </row>
    <row r="32" spans="1:15" x14ac:dyDescent="0.3">
      <c r="A32" s="422" t="s">
        <v>709</v>
      </c>
      <c r="B32" s="467">
        <v>521</v>
      </c>
      <c r="C32" s="558">
        <v>15926</v>
      </c>
      <c r="D32" s="1126">
        <v>16053</v>
      </c>
      <c r="E32" s="1126">
        <v>16655</v>
      </c>
      <c r="F32" s="489">
        <v>3740</v>
      </c>
      <c r="G32" s="1099"/>
      <c r="H32" s="1100"/>
      <c r="I32" s="1099"/>
      <c r="J32" s="740">
        <f t="shared" si="0"/>
        <v>3740</v>
      </c>
      <c r="K32" s="1518">
        <f t="shared" si="1"/>
        <v>22.455719003302313</v>
      </c>
      <c r="L32" s="398"/>
      <c r="M32" s="1513"/>
      <c r="N32" s="1518"/>
      <c r="O32" s="789"/>
    </row>
    <row r="33" spans="1:15" x14ac:dyDescent="0.3">
      <c r="A33" s="422" t="s">
        <v>710</v>
      </c>
      <c r="B33" s="467" t="s">
        <v>711</v>
      </c>
      <c r="C33" s="558">
        <v>6082</v>
      </c>
      <c r="D33" s="1126">
        <v>5882</v>
      </c>
      <c r="E33" s="1126">
        <v>5914</v>
      </c>
      <c r="F33" s="489">
        <v>1421</v>
      </c>
      <c r="G33" s="1099"/>
      <c r="H33" s="1100"/>
      <c r="I33" s="1099"/>
      <c r="J33" s="740">
        <f t="shared" si="0"/>
        <v>1421</v>
      </c>
      <c r="K33" s="1518">
        <f t="shared" si="1"/>
        <v>24.027730808251608</v>
      </c>
      <c r="L33" s="398"/>
      <c r="M33" s="1513"/>
      <c r="N33" s="1518"/>
      <c r="O33" s="789"/>
    </row>
    <row r="34" spans="1:15" x14ac:dyDescent="0.3">
      <c r="A34" s="422" t="s">
        <v>712</v>
      </c>
      <c r="B34" s="467">
        <v>557</v>
      </c>
      <c r="C34" s="558">
        <v>0</v>
      </c>
      <c r="D34" s="1126">
        <v>0</v>
      </c>
      <c r="E34" s="1126">
        <v>0</v>
      </c>
      <c r="F34" s="489">
        <v>0</v>
      </c>
      <c r="G34" s="1099"/>
      <c r="H34" s="1100"/>
      <c r="I34" s="1099"/>
      <c r="J34" s="740">
        <f t="shared" si="0"/>
        <v>0</v>
      </c>
      <c r="K34" s="1518" t="e">
        <f t="shared" si="1"/>
        <v>#DIV/0!</v>
      </c>
      <c r="L34" s="398"/>
      <c r="M34" s="1513"/>
      <c r="N34" s="1518"/>
      <c r="O34" s="789"/>
    </row>
    <row r="35" spans="1:15" x14ac:dyDescent="0.3">
      <c r="A35" s="422" t="s">
        <v>713</v>
      </c>
      <c r="B35" s="467">
        <v>551</v>
      </c>
      <c r="C35" s="558">
        <v>43</v>
      </c>
      <c r="D35" s="1126">
        <v>48</v>
      </c>
      <c r="E35" s="1126">
        <v>48</v>
      </c>
      <c r="F35" s="489">
        <v>12</v>
      </c>
      <c r="G35" s="1099"/>
      <c r="H35" s="1100"/>
      <c r="I35" s="1099"/>
      <c r="J35" s="740">
        <f t="shared" si="0"/>
        <v>12</v>
      </c>
      <c r="K35" s="1518">
        <f t="shared" si="1"/>
        <v>25</v>
      </c>
      <c r="L35" s="398"/>
      <c r="M35" s="1513"/>
      <c r="N35" s="1518"/>
      <c r="O35" s="789"/>
    </row>
    <row r="36" spans="1:15" ht="12.9" thickBot="1" x14ac:dyDescent="0.35">
      <c r="A36" s="388" t="s">
        <v>714</v>
      </c>
      <c r="B36" s="490" t="s">
        <v>715</v>
      </c>
      <c r="C36" s="515">
        <v>468</v>
      </c>
      <c r="D36" s="1127">
        <v>757</v>
      </c>
      <c r="E36" s="1127">
        <v>757</v>
      </c>
      <c r="F36" s="493">
        <v>63</v>
      </c>
      <c r="G36" s="1103"/>
      <c r="H36" s="1104"/>
      <c r="I36" s="1099"/>
      <c r="J36" s="1519">
        <f t="shared" si="0"/>
        <v>63</v>
      </c>
      <c r="K36" s="1520">
        <f t="shared" si="1"/>
        <v>8.3223249669749002</v>
      </c>
      <c r="L36" s="398"/>
      <c r="M36" s="1512"/>
      <c r="N36" s="1523"/>
      <c r="O36" s="803"/>
    </row>
    <row r="37" spans="1:15" ht="12.9" thickBot="1" x14ac:dyDescent="0.35">
      <c r="A37" s="435" t="s">
        <v>716</v>
      </c>
      <c r="B37" s="498"/>
      <c r="C37" s="499">
        <f t="shared" ref="C37:I37" si="2">SUM(C27:C36)</f>
        <v>26419</v>
      </c>
      <c r="D37" s="500">
        <f t="shared" si="2"/>
        <v>26878</v>
      </c>
      <c r="E37" s="500">
        <f t="shared" si="2"/>
        <v>27512</v>
      </c>
      <c r="F37" s="442">
        <f t="shared" si="2"/>
        <v>6580</v>
      </c>
      <c r="G37" s="819">
        <f t="shared" si="2"/>
        <v>0</v>
      </c>
      <c r="H37" s="438">
        <f t="shared" si="2"/>
        <v>0</v>
      </c>
      <c r="I37" s="819">
        <f t="shared" si="2"/>
        <v>0</v>
      </c>
      <c r="J37" s="1530">
        <f t="shared" si="0"/>
        <v>6580</v>
      </c>
      <c r="K37" s="1531">
        <f t="shared" si="1"/>
        <v>23.916836289619077</v>
      </c>
      <c r="L37" s="398"/>
      <c r="M37" s="806">
        <f>SUM(M27:M36)</f>
        <v>0</v>
      </c>
      <c r="N37" s="820">
        <f>SUM(N27:N36)</f>
        <v>0</v>
      </c>
      <c r="O37" s="806">
        <f>SUM(O27:O36)</f>
        <v>0</v>
      </c>
    </row>
    <row r="38" spans="1:15" x14ac:dyDescent="0.3">
      <c r="A38" s="413" t="s">
        <v>717</v>
      </c>
      <c r="B38" s="457">
        <v>601</v>
      </c>
      <c r="C38" s="593">
        <v>0</v>
      </c>
      <c r="D38" s="1125">
        <v>0</v>
      </c>
      <c r="E38" s="1125">
        <v>0</v>
      </c>
      <c r="F38" s="505">
        <v>0</v>
      </c>
      <c r="G38" s="1109"/>
      <c r="H38" s="1108"/>
      <c r="I38" s="1099"/>
      <c r="J38" s="1516">
        <f t="shared" si="0"/>
        <v>0</v>
      </c>
      <c r="K38" s="1517" t="e">
        <f t="shared" si="1"/>
        <v>#DIV/0!</v>
      </c>
      <c r="L38" s="398"/>
      <c r="M38" s="1515"/>
      <c r="N38" s="1522"/>
      <c r="O38" s="795"/>
    </row>
    <row r="39" spans="1:15" x14ac:dyDescent="0.3">
      <c r="A39" s="422" t="s">
        <v>718</v>
      </c>
      <c r="B39" s="467">
        <v>602</v>
      </c>
      <c r="C39" s="558">
        <v>1227</v>
      </c>
      <c r="D39" s="1126">
        <v>1250</v>
      </c>
      <c r="E39" s="1126">
        <v>1250</v>
      </c>
      <c r="F39" s="489">
        <v>451</v>
      </c>
      <c r="G39" s="1099"/>
      <c r="H39" s="1100"/>
      <c r="I39" s="1099"/>
      <c r="J39" s="740">
        <f t="shared" si="0"/>
        <v>451</v>
      </c>
      <c r="K39" s="1518">
        <f t="shared" si="1"/>
        <v>36.08</v>
      </c>
      <c r="L39" s="398"/>
      <c r="M39" s="1513"/>
      <c r="N39" s="1518"/>
      <c r="O39" s="789"/>
    </row>
    <row r="40" spans="1:15" x14ac:dyDescent="0.3">
      <c r="A40" s="422" t="s">
        <v>719</v>
      </c>
      <c r="B40" s="467">
        <v>604</v>
      </c>
      <c r="C40" s="558">
        <v>0</v>
      </c>
      <c r="D40" s="1126">
        <v>0</v>
      </c>
      <c r="E40" s="1126">
        <v>0</v>
      </c>
      <c r="F40" s="489">
        <v>0</v>
      </c>
      <c r="G40" s="1099"/>
      <c r="H40" s="1100"/>
      <c r="I40" s="1099"/>
      <c r="J40" s="740">
        <f t="shared" si="0"/>
        <v>0</v>
      </c>
      <c r="K40" s="1518" t="e">
        <f t="shared" si="1"/>
        <v>#DIV/0!</v>
      </c>
      <c r="L40" s="398"/>
      <c r="M40" s="1513"/>
      <c r="N40" s="1518"/>
      <c r="O40" s="789"/>
    </row>
    <row r="41" spans="1:15" x14ac:dyDescent="0.3">
      <c r="A41" s="422" t="s">
        <v>720</v>
      </c>
      <c r="B41" s="467" t="s">
        <v>721</v>
      </c>
      <c r="C41" s="558">
        <v>25012</v>
      </c>
      <c r="D41" s="1126">
        <v>25438</v>
      </c>
      <c r="E41" s="1126">
        <v>26072</v>
      </c>
      <c r="F41" s="489">
        <v>5747</v>
      </c>
      <c r="G41" s="1099"/>
      <c r="H41" s="1100"/>
      <c r="I41" s="1099"/>
      <c r="J41" s="740">
        <f t="shared" si="0"/>
        <v>5747</v>
      </c>
      <c r="K41" s="1518">
        <f t="shared" si="1"/>
        <v>22.042804541270328</v>
      </c>
      <c r="L41" s="398"/>
      <c r="M41" s="1513"/>
      <c r="N41" s="1518"/>
      <c r="O41" s="789"/>
    </row>
    <row r="42" spans="1:15" ht="12.9" thickBot="1" x14ac:dyDescent="0.35">
      <c r="A42" s="388" t="s">
        <v>722</v>
      </c>
      <c r="B42" s="490" t="s">
        <v>723</v>
      </c>
      <c r="C42" s="515">
        <v>282</v>
      </c>
      <c r="D42" s="1127">
        <v>190</v>
      </c>
      <c r="E42" s="1127">
        <v>190</v>
      </c>
      <c r="F42" s="493">
        <v>108</v>
      </c>
      <c r="G42" s="1103"/>
      <c r="H42" s="1104"/>
      <c r="I42" s="1099"/>
      <c r="J42" s="1519">
        <f t="shared" si="0"/>
        <v>108</v>
      </c>
      <c r="K42" s="1520">
        <f t="shared" si="1"/>
        <v>56.84210526315789</v>
      </c>
      <c r="L42" s="398"/>
      <c r="M42" s="1512"/>
      <c r="N42" s="1523"/>
      <c r="O42" s="803"/>
    </row>
    <row r="43" spans="1:15" ht="12.9" thickBot="1" x14ac:dyDescent="0.35">
      <c r="A43" s="435" t="s">
        <v>724</v>
      </c>
      <c r="B43" s="498" t="s">
        <v>683</v>
      </c>
      <c r="C43" s="499">
        <f t="shared" ref="C43:I43" si="3">SUM(C38:C42)</f>
        <v>26521</v>
      </c>
      <c r="D43" s="500">
        <f t="shared" si="3"/>
        <v>26878</v>
      </c>
      <c r="E43" s="500">
        <f t="shared" si="3"/>
        <v>27512</v>
      </c>
      <c r="F43" s="442">
        <f t="shared" si="3"/>
        <v>6306</v>
      </c>
      <c r="G43" s="819">
        <f t="shared" si="3"/>
        <v>0</v>
      </c>
      <c r="H43" s="438">
        <f t="shared" si="3"/>
        <v>0</v>
      </c>
      <c r="I43" s="1132">
        <f t="shared" si="3"/>
        <v>0</v>
      </c>
      <c r="J43" s="1530">
        <f t="shared" si="0"/>
        <v>6306</v>
      </c>
      <c r="K43" s="1522">
        <f t="shared" si="1"/>
        <v>22.920907240476883</v>
      </c>
      <c r="L43" s="398"/>
      <c r="M43" s="806">
        <f>SUM(M38:M42)</f>
        <v>0</v>
      </c>
      <c r="N43" s="820">
        <f>SUM(N38:N42)</f>
        <v>0</v>
      </c>
      <c r="O43" s="806">
        <f>SUM(O38:O42)</f>
        <v>0</v>
      </c>
    </row>
    <row r="44" spans="1:15" s="595" customFormat="1" ht="5.25" customHeight="1" thickBot="1" x14ac:dyDescent="0.35">
      <c r="A44" s="513"/>
      <c r="B44" s="514"/>
      <c r="C44" s="515"/>
      <c r="D44" s="516"/>
      <c r="E44" s="516"/>
      <c r="F44" s="517"/>
      <c r="G44" s="1134"/>
      <c r="H44" s="1135">
        <f>N44-G44</f>
        <v>0</v>
      </c>
      <c r="I44" s="1134"/>
      <c r="J44" s="799">
        <f t="shared" si="0"/>
        <v>0</v>
      </c>
      <c r="K44" s="1136" t="e">
        <f t="shared" si="1"/>
        <v>#DIV/0!</v>
      </c>
      <c r="L44" s="520"/>
      <c r="M44" s="1525"/>
      <c r="N44" s="820"/>
      <c r="O44" s="820"/>
    </row>
    <row r="45" spans="1:15" ht="12.9" thickBot="1" x14ac:dyDescent="0.35">
      <c r="A45" s="524" t="s">
        <v>725</v>
      </c>
      <c r="B45" s="498" t="s">
        <v>683</v>
      </c>
      <c r="C45" s="442">
        <f t="shared" ref="C45:I45" si="4">C43-C41</f>
        <v>1509</v>
      </c>
      <c r="D45" s="499">
        <f t="shared" si="4"/>
        <v>1440</v>
      </c>
      <c r="E45" s="499">
        <f t="shared" si="4"/>
        <v>1440</v>
      </c>
      <c r="F45" s="442">
        <f t="shared" si="4"/>
        <v>559</v>
      </c>
      <c r="G45" s="819">
        <f t="shared" si="4"/>
        <v>0</v>
      </c>
      <c r="H45" s="438">
        <f t="shared" si="4"/>
        <v>0</v>
      </c>
      <c r="I45" s="445">
        <f t="shared" si="4"/>
        <v>0</v>
      </c>
      <c r="J45" s="799">
        <f t="shared" si="0"/>
        <v>559</v>
      </c>
      <c r="K45" s="1136">
        <f t="shared" si="1"/>
        <v>38.819444444444443</v>
      </c>
      <c r="L45" s="398"/>
      <c r="M45" s="806">
        <f>M43-M41</f>
        <v>0</v>
      </c>
      <c r="N45" s="820">
        <f>N43-N41</f>
        <v>0</v>
      </c>
      <c r="O45" s="806">
        <f>O43-O41</f>
        <v>0</v>
      </c>
    </row>
    <row r="46" spans="1:15" ht="12.9" thickBot="1" x14ac:dyDescent="0.35">
      <c r="A46" s="435" t="s">
        <v>726</v>
      </c>
      <c r="B46" s="498" t="s">
        <v>683</v>
      </c>
      <c r="C46" s="442">
        <f t="shared" ref="C46:I46" si="5">C43-C37</f>
        <v>102</v>
      </c>
      <c r="D46" s="499">
        <f t="shared" si="5"/>
        <v>0</v>
      </c>
      <c r="E46" s="499">
        <f t="shared" si="5"/>
        <v>0</v>
      </c>
      <c r="F46" s="442">
        <f t="shared" si="5"/>
        <v>-274</v>
      </c>
      <c r="G46" s="819">
        <f t="shared" si="5"/>
        <v>0</v>
      </c>
      <c r="H46" s="438">
        <f t="shared" si="5"/>
        <v>0</v>
      </c>
      <c r="I46" s="445">
        <f t="shared" si="5"/>
        <v>0</v>
      </c>
      <c r="J46" s="799">
        <f t="shared" si="0"/>
        <v>-274</v>
      </c>
      <c r="K46" s="1136" t="e">
        <f t="shared" si="1"/>
        <v>#DIV/0!</v>
      </c>
      <c r="L46" s="398"/>
      <c r="M46" s="806">
        <f>M43-M37</f>
        <v>0</v>
      </c>
      <c r="N46" s="820">
        <f>N43-N37</f>
        <v>0</v>
      </c>
      <c r="O46" s="806">
        <f>O43-O37</f>
        <v>0</v>
      </c>
    </row>
    <row r="47" spans="1:15" ht="12.9" thickBot="1" x14ac:dyDescent="0.35">
      <c r="A47" s="527" t="s">
        <v>727</v>
      </c>
      <c r="B47" s="528" t="s">
        <v>683</v>
      </c>
      <c r="C47" s="442">
        <f t="shared" ref="C47:I47" si="6">C46-C41</f>
        <v>-24910</v>
      </c>
      <c r="D47" s="499">
        <f t="shared" si="6"/>
        <v>-25438</v>
      </c>
      <c r="E47" s="499">
        <f t="shared" si="6"/>
        <v>-26072</v>
      </c>
      <c r="F47" s="442">
        <f t="shared" si="6"/>
        <v>-6021</v>
      </c>
      <c r="G47" s="819">
        <f t="shared" si="6"/>
        <v>0</v>
      </c>
      <c r="H47" s="438">
        <f t="shared" si="6"/>
        <v>0</v>
      </c>
      <c r="I47" s="445">
        <f t="shared" si="6"/>
        <v>0</v>
      </c>
      <c r="J47" s="799">
        <f t="shared" si="0"/>
        <v>-6021</v>
      </c>
      <c r="K47" s="806">
        <f t="shared" si="1"/>
        <v>23.093740411169069</v>
      </c>
      <c r="L47" s="398"/>
      <c r="M47" s="806">
        <f>M46-M41</f>
        <v>0</v>
      </c>
      <c r="N47" s="820">
        <f>N46-N41</f>
        <v>0</v>
      </c>
      <c r="O47" s="806">
        <f>O46-O41</f>
        <v>0</v>
      </c>
    </row>
    <row r="50" spans="1:10" ht="14.15" x14ac:dyDescent="0.35">
      <c r="A50" s="529" t="s">
        <v>728</v>
      </c>
    </row>
    <row r="51" spans="1:10" ht="14.15" x14ac:dyDescent="0.35">
      <c r="A51" s="530" t="s">
        <v>729</v>
      </c>
    </row>
    <row r="52" spans="1:10" ht="14.15" x14ac:dyDescent="0.35">
      <c r="A52" s="532" t="s">
        <v>730</v>
      </c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4" spans="1:10" s="534" customFormat="1" ht="14.15" x14ac:dyDescent="0.35">
      <c r="A54" s="532"/>
      <c r="B54" s="533"/>
      <c r="E54" s="535"/>
      <c r="F54" s="535"/>
      <c r="G54" s="535"/>
      <c r="H54" s="535"/>
      <c r="I54" s="535"/>
      <c r="J54" s="535"/>
    </row>
    <row r="55" spans="1:10" s="534" customFormat="1" ht="14.15" x14ac:dyDescent="0.35">
      <c r="A55" s="532" t="s">
        <v>781</v>
      </c>
      <c r="B55" s="533"/>
      <c r="E55" s="535"/>
      <c r="F55" s="535"/>
      <c r="G55" s="535"/>
      <c r="H55" s="535"/>
      <c r="I55" s="535"/>
      <c r="J55" s="535"/>
    </row>
    <row r="56" spans="1:10" x14ac:dyDescent="0.3">
      <c r="A56" s="597" t="s">
        <v>782</v>
      </c>
    </row>
    <row r="57" spans="1:10" x14ac:dyDescent="0.3">
      <c r="A57" s="597" t="s">
        <v>783</v>
      </c>
    </row>
    <row r="58" spans="1:10" x14ac:dyDescent="0.3">
      <c r="A58" s="597" t="s">
        <v>784</v>
      </c>
    </row>
    <row r="61" spans="1:10" x14ac:dyDescent="0.3">
      <c r="A61" s="597" t="s">
        <v>785</v>
      </c>
    </row>
    <row r="63" spans="1:10" x14ac:dyDescent="0.3">
      <c r="A63" s="597" t="s">
        <v>786</v>
      </c>
    </row>
  </sheetData>
  <mergeCells count="3">
    <mergeCell ref="A1:O1"/>
    <mergeCell ref="B7:O7"/>
    <mergeCell ref="F9:I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3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359"/>
      <c r="C6" s="360"/>
      <c r="F6" s="356"/>
      <c r="G6" s="356"/>
    </row>
    <row r="7" spans="1:16" ht="24.75" customHeight="1" x14ac:dyDescent="0.4">
      <c r="A7" s="361" t="s">
        <v>660</v>
      </c>
      <c r="B7" s="362"/>
      <c r="C7" s="1006" t="s">
        <v>787</v>
      </c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</row>
    <row r="8" spans="1:16" ht="23.25" customHeight="1" thickBot="1" x14ac:dyDescent="0.35">
      <c r="A8" s="358" t="s">
        <v>662</v>
      </c>
      <c r="F8" s="356"/>
      <c r="G8" s="356"/>
    </row>
    <row r="9" spans="1:16" s="376" customFormat="1" ht="12.9" thickBot="1" x14ac:dyDescent="0.35">
      <c r="A9" s="366"/>
      <c r="B9" s="367"/>
      <c r="C9" s="604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69" t="s">
        <v>666</v>
      </c>
      <c r="K9" s="370" t="s">
        <v>667</v>
      </c>
      <c r="M9" s="367" t="s">
        <v>668</v>
      </c>
      <c r="N9" s="367" t="s">
        <v>669</v>
      </c>
      <c r="O9" s="367" t="s">
        <v>668</v>
      </c>
    </row>
    <row r="10" spans="1:16" s="376" customFormat="1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383" t="s">
        <v>674</v>
      </c>
      <c r="H10" s="383" t="s">
        <v>675</v>
      </c>
      <c r="I10" s="384" t="s">
        <v>676</v>
      </c>
      <c r="J10" s="380" t="s">
        <v>677</v>
      </c>
      <c r="K10" s="381" t="s">
        <v>678</v>
      </c>
      <c r="M10" s="387" t="s">
        <v>679</v>
      </c>
      <c r="N10" s="378" t="s">
        <v>680</v>
      </c>
      <c r="O10" s="378" t="s">
        <v>681</v>
      </c>
    </row>
    <row r="11" spans="1:16" s="376" customFormat="1" x14ac:dyDescent="0.3">
      <c r="A11" s="388" t="s">
        <v>682</v>
      </c>
      <c r="B11" s="389"/>
      <c r="C11" s="606">
        <v>100</v>
      </c>
      <c r="D11" s="1017">
        <v>98</v>
      </c>
      <c r="E11" s="1017">
        <v>105</v>
      </c>
      <c r="F11" s="608">
        <v>105</v>
      </c>
      <c r="G11" s="1103"/>
      <c r="H11" s="1135"/>
      <c r="I11" s="1510"/>
      <c r="J11" s="1021" t="s">
        <v>683</v>
      </c>
      <c r="K11" s="758" t="s">
        <v>683</v>
      </c>
      <c r="L11" s="398"/>
      <c r="M11" s="1511"/>
      <c r="N11" s="1024"/>
      <c r="O11" s="1024"/>
    </row>
    <row r="12" spans="1:16" s="376" customFormat="1" ht="12.9" thickBot="1" x14ac:dyDescent="0.35">
      <c r="A12" s="401" t="s">
        <v>684</v>
      </c>
      <c r="B12" s="402"/>
      <c r="C12" s="609">
        <v>87.44</v>
      </c>
      <c r="D12" s="723">
        <v>84.86</v>
      </c>
      <c r="E12" s="723">
        <v>93.64</v>
      </c>
      <c r="F12" s="1532">
        <v>93.635300000000001</v>
      </c>
      <c r="G12" s="1096"/>
      <c r="H12" s="1097"/>
      <c r="I12" s="1096"/>
      <c r="J12" s="728"/>
      <c r="K12" s="729" t="s">
        <v>683</v>
      </c>
      <c r="L12" s="398"/>
      <c r="M12" s="1512"/>
      <c r="N12" s="729"/>
      <c r="O12" s="729"/>
    </row>
    <row r="13" spans="1:16" s="376" customFormat="1" x14ac:dyDescent="0.3">
      <c r="A13" s="413" t="s">
        <v>735</v>
      </c>
      <c r="B13" s="414" t="s">
        <v>686</v>
      </c>
      <c r="C13" s="558">
        <v>22574</v>
      </c>
      <c r="D13" s="607" t="s">
        <v>683</v>
      </c>
      <c r="E13" s="607" t="s">
        <v>683</v>
      </c>
      <c r="F13" s="416">
        <v>23261</v>
      </c>
      <c r="G13" s="1099"/>
      <c r="H13" s="1100"/>
      <c r="I13" s="1099"/>
      <c r="J13" s="740" t="s">
        <v>683</v>
      </c>
      <c r="K13" s="741" t="s">
        <v>683</v>
      </c>
      <c r="L13" s="398"/>
      <c r="M13" s="1511"/>
      <c r="N13" s="741"/>
      <c r="O13" s="741"/>
    </row>
    <row r="14" spans="1:16" s="376" customFormat="1" x14ac:dyDescent="0.3">
      <c r="A14" s="422" t="s">
        <v>736</v>
      </c>
      <c r="B14" s="414" t="s">
        <v>688</v>
      </c>
      <c r="C14" s="558">
        <v>20706</v>
      </c>
      <c r="D14" s="747" t="s">
        <v>683</v>
      </c>
      <c r="E14" s="747" t="s">
        <v>683</v>
      </c>
      <c r="F14" s="424">
        <v>21488</v>
      </c>
      <c r="G14" s="1099"/>
      <c r="H14" s="1100"/>
      <c r="I14" s="1099"/>
      <c r="J14" s="740" t="s">
        <v>683</v>
      </c>
      <c r="K14" s="741" t="s">
        <v>683</v>
      </c>
      <c r="L14" s="398"/>
      <c r="M14" s="1513"/>
      <c r="N14" s="741"/>
      <c r="O14" s="741"/>
    </row>
    <row r="15" spans="1:16" s="376" customFormat="1" x14ac:dyDescent="0.3">
      <c r="A15" s="422" t="s">
        <v>689</v>
      </c>
      <c r="B15" s="414" t="s">
        <v>690</v>
      </c>
      <c r="C15" s="558">
        <v>464</v>
      </c>
      <c r="D15" s="747" t="s">
        <v>683</v>
      </c>
      <c r="E15" s="747" t="s">
        <v>683</v>
      </c>
      <c r="F15" s="424">
        <v>475</v>
      </c>
      <c r="G15" s="1099"/>
      <c r="H15" s="1100"/>
      <c r="I15" s="1099"/>
      <c r="J15" s="740" t="s">
        <v>683</v>
      </c>
      <c r="K15" s="741" t="s">
        <v>683</v>
      </c>
      <c r="L15" s="398"/>
      <c r="M15" s="1513"/>
      <c r="N15" s="741"/>
      <c r="O15" s="741"/>
    </row>
    <row r="16" spans="1:16" s="376" customFormat="1" x14ac:dyDescent="0.3">
      <c r="A16" s="422" t="s">
        <v>691</v>
      </c>
      <c r="B16" s="414" t="s">
        <v>683</v>
      </c>
      <c r="C16" s="558">
        <v>3110</v>
      </c>
      <c r="D16" s="747" t="s">
        <v>683</v>
      </c>
      <c r="E16" s="747" t="s">
        <v>683</v>
      </c>
      <c r="F16" s="424">
        <v>21489</v>
      </c>
      <c r="G16" s="1099"/>
      <c r="H16" s="1100"/>
      <c r="I16" s="1099"/>
      <c r="J16" s="740" t="s">
        <v>683</v>
      </c>
      <c r="K16" s="741" t="s">
        <v>683</v>
      </c>
      <c r="L16" s="398"/>
      <c r="M16" s="1513"/>
      <c r="N16" s="741"/>
      <c r="O16" s="741"/>
    </row>
    <row r="17" spans="1:15" s="376" customFormat="1" ht="12.9" thickBot="1" x14ac:dyDescent="0.35">
      <c r="A17" s="388" t="s">
        <v>692</v>
      </c>
      <c r="B17" s="426" t="s">
        <v>693</v>
      </c>
      <c r="C17" s="515">
        <v>9384</v>
      </c>
      <c r="D17" s="754" t="s">
        <v>683</v>
      </c>
      <c r="E17" s="754" t="s">
        <v>683</v>
      </c>
      <c r="F17" s="429">
        <v>9838</v>
      </c>
      <c r="G17" s="1103"/>
      <c r="H17" s="1104"/>
      <c r="I17" s="1105"/>
      <c r="J17" s="757" t="s">
        <v>683</v>
      </c>
      <c r="K17" s="758" t="s">
        <v>683</v>
      </c>
      <c r="L17" s="398"/>
      <c r="M17" s="1514"/>
      <c r="N17" s="758"/>
      <c r="O17" s="758"/>
    </row>
    <row r="18" spans="1:15" s="376" customFormat="1" ht="12.9" thickBot="1" x14ac:dyDescent="0.35">
      <c r="A18" s="435" t="s">
        <v>694</v>
      </c>
      <c r="B18" s="562"/>
      <c r="C18" s="437">
        <f>C13-C14+C15+C16+C17</f>
        <v>14826</v>
      </c>
      <c r="D18" s="1533" t="s">
        <v>683</v>
      </c>
      <c r="E18" s="1533" t="s">
        <v>683</v>
      </c>
      <c r="F18" s="438">
        <f>F13-F14+F15+F16+F17</f>
        <v>33575</v>
      </c>
      <c r="G18" s="439"/>
      <c r="H18" s="440"/>
      <c r="I18" s="441"/>
      <c r="J18" s="438" t="s">
        <v>683</v>
      </c>
      <c r="K18" s="445" t="s">
        <v>683</v>
      </c>
      <c r="L18" s="398"/>
      <c r="M18" s="444"/>
      <c r="N18" s="445"/>
      <c r="O18" s="445"/>
    </row>
    <row r="19" spans="1:15" s="376" customFormat="1" x14ac:dyDescent="0.3">
      <c r="A19" s="388" t="s">
        <v>695</v>
      </c>
      <c r="B19" s="1534">
        <v>401</v>
      </c>
      <c r="C19" s="515">
        <v>1827</v>
      </c>
      <c r="D19" s="607" t="s">
        <v>683</v>
      </c>
      <c r="E19" s="607" t="s">
        <v>683</v>
      </c>
      <c r="F19" s="429">
        <v>1957</v>
      </c>
      <c r="G19" s="1103"/>
      <c r="H19" s="1108"/>
      <c r="I19" s="1109"/>
      <c r="J19" s="1535" t="s">
        <v>683</v>
      </c>
      <c r="K19" s="1536" t="s">
        <v>683</v>
      </c>
      <c r="L19" s="398"/>
      <c r="M19" s="1515"/>
      <c r="N19" s="758"/>
      <c r="O19" s="758"/>
    </row>
    <row r="20" spans="1:15" s="376" customFormat="1" x14ac:dyDescent="0.3">
      <c r="A20" s="422" t="s">
        <v>696</v>
      </c>
      <c r="B20" s="414" t="s">
        <v>697</v>
      </c>
      <c r="C20" s="558">
        <v>3668</v>
      </c>
      <c r="D20" s="747" t="s">
        <v>683</v>
      </c>
      <c r="E20" s="747" t="s">
        <v>683</v>
      </c>
      <c r="F20" s="424">
        <v>2646</v>
      </c>
      <c r="G20" s="1099"/>
      <c r="H20" s="1100"/>
      <c r="I20" s="1099"/>
      <c r="J20" s="423" t="s">
        <v>683</v>
      </c>
      <c r="K20" s="740" t="s">
        <v>683</v>
      </c>
      <c r="L20" s="398"/>
      <c r="M20" s="1513"/>
      <c r="N20" s="741"/>
      <c r="O20" s="741"/>
    </row>
    <row r="21" spans="1:15" s="376" customFormat="1" x14ac:dyDescent="0.3">
      <c r="A21" s="422" t="s">
        <v>698</v>
      </c>
      <c r="B21" s="414" t="s">
        <v>683</v>
      </c>
      <c r="C21" s="558">
        <v>727</v>
      </c>
      <c r="D21" s="747" t="s">
        <v>683</v>
      </c>
      <c r="E21" s="747" t="s">
        <v>683</v>
      </c>
      <c r="F21" s="424">
        <v>1366</v>
      </c>
      <c r="G21" s="1099"/>
      <c r="H21" s="1100"/>
      <c r="I21" s="1099"/>
      <c r="J21" s="423" t="s">
        <v>683</v>
      </c>
      <c r="K21" s="740" t="s">
        <v>683</v>
      </c>
      <c r="L21" s="398"/>
      <c r="M21" s="1513"/>
      <c r="N21" s="741"/>
      <c r="O21" s="741"/>
    </row>
    <row r="22" spans="1:15" s="376" customFormat="1" x14ac:dyDescent="0.3">
      <c r="A22" s="422" t="s">
        <v>699</v>
      </c>
      <c r="B22" s="414" t="s">
        <v>683</v>
      </c>
      <c r="C22" s="558">
        <v>8365</v>
      </c>
      <c r="D22" s="747" t="s">
        <v>683</v>
      </c>
      <c r="E22" s="747" t="s">
        <v>683</v>
      </c>
      <c r="F22" s="424">
        <v>27778</v>
      </c>
      <c r="G22" s="1099"/>
      <c r="H22" s="1100"/>
      <c r="I22" s="1099"/>
      <c r="J22" s="423" t="s">
        <v>683</v>
      </c>
      <c r="K22" s="740" t="s">
        <v>683</v>
      </c>
      <c r="L22" s="398"/>
      <c r="M22" s="1513"/>
      <c r="N22" s="741"/>
      <c r="O22" s="741"/>
    </row>
    <row r="23" spans="1:15" s="376" customFormat="1" ht="12.9" thickBot="1" x14ac:dyDescent="0.35">
      <c r="A23" s="401" t="s">
        <v>700</v>
      </c>
      <c r="B23" s="450" t="s">
        <v>683</v>
      </c>
      <c r="C23" s="558">
        <v>0</v>
      </c>
      <c r="D23" s="754" t="s">
        <v>683</v>
      </c>
      <c r="E23" s="754" t="s">
        <v>683</v>
      </c>
      <c r="F23" s="452"/>
      <c r="G23" s="1105"/>
      <c r="H23" s="1104"/>
      <c r="I23" s="1105"/>
      <c r="J23" s="428" t="s">
        <v>683</v>
      </c>
      <c r="K23" s="772" t="s">
        <v>683</v>
      </c>
      <c r="L23" s="398"/>
      <c r="M23" s="1512"/>
      <c r="N23" s="773"/>
      <c r="O23" s="773"/>
    </row>
    <row r="24" spans="1:15" s="376" customFormat="1" x14ac:dyDescent="0.3">
      <c r="A24" s="456" t="s">
        <v>701</v>
      </c>
      <c r="B24" s="457" t="s">
        <v>683</v>
      </c>
      <c r="C24" s="567">
        <v>60778</v>
      </c>
      <c r="D24" s="1111">
        <v>61085</v>
      </c>
      <c r="E24" s="1111">
        <v>64270</v>
      </c>
      <c r="F24" s="460">
        <v>15185</v>
      </c>
      <c r="G24" s="1112"/>
      <c r="H24" s="1113"/>
      <c r="I24" s="1112"/>
      <c r="J24" s="799">
        <f t="shared" ref="J24:J47" si="0">SUM(F24:I24)</f>
        <v>15185</v>
      </c>
      <c r="K24" s="1136">
        <f t="shared" ref="K24:K47" si="1">(J24/E24)*100</f>
        <v>23.626886572273222</v>
      </c>
      <c r="L24" s="398"/>
      <c r="M24" s="1511"/>
      <c r="N24" s="1517"/>
      <c r="O24" s="1136"/>
    </row>
    <row r="25" spans="1:15" s="376" customFormat="1" x14ac:dyDescent="0.3">
      <c r="A25" s="422" t="s">
        <v>702</v>
      </c>
      <c r="B25" s="467" t="s">
        <v>683</v>
      </c>
      <c r="C25" s="558">
        <v>0</v>
      </c>
      <c r="D25" s="1116">
        <v>0</v>
      </c>
      <c r="E25" s="1116">
        <v>0</v>
      </c>
      <c r="F25" s="470">
        <v>0</v>
      </c>
      <c r="G25" s="1099"/>
      <c r="H25" s="1100"/>
      <c r="I25" s="1099"/>
      <c r="J25" s="423">
        <f t="shared" si="0"/>
        <v>0</v>
      </c>
      <c r="K25" s="740" t="str">
        <f t="shared" ref="K25" si="2">IF(E25=0, "x",(J25/E25)*100)</f>
        <v>x</v>
      </c>
      <c r="L25" s="398"/>
      <c r="M25" s="1513"/>
      <c r="N25" s="1518"/>
      <c r="O25" s="789"/>
    </row>
    <row r="26" spans="1:15" s="376" customFormat="1" ht="12.9" thickBot="1" x14ac:dyDescent="0.35">
      <c r="A26" s="401" t="s">
        <v>703</v>
      </c>
      <c r="B26" s="474">
        <v>672</v>
      </c>
      <c r="C26" s="578">
        <v>8460</v>
      </c>
      <c r="D26" s="1119">
        <v>9200</v>
      </c>
      <c r="E26" s="1119">
        <v>9200</v>
      </c>
      <c r="F26" s="477">
        <v>2298</v>
      </c>
      <c r="G26" s="1120"/>
      <c r="H26" s="1121"/>
      <c r="I26" s="1122"/>
      <c r="J26" s="1537">
        <f t="shared" si="0"/>
        <v>2298</v>
      </c>
      <c r="K26" s="1521">
        <f t="shared" si="1"/>
        <v>24.978260869565215</v>
      </c>
      <c r="L26" s="398"/>
      <c r="M26" s="1514"/>
      <c r="N26" s="1520"/>
      <c r="O26" s="1521"/>
    </row>
    <row r="27" spans="1:15" s="376" customFormat="1" x14ac:dyDescent="0.3">
      <c r="A27" s="413" t="s">
        <v>704</v>
      </c>
      <c r="B27" s="457">
        <v>501</v>
      </c>
      <c r="C27" s="558">
        <v>5942</v>
      </c>
      <c r="D27" s="1125">
        <v>6470</v>
      </c>
      <c r="E27" s="1125">
        <v>6470</v>
      </c>
      <c r="F27" s="485">
        <v>2266</v>
      </c>
      <c r="G27" s="1109"/>
      <c r="H27" s="1108"/>
      <c r="I27" s="1109"/>
      <c r="J27" s="799">
        <f t="shared" si="0"/>
        <v>2266</v>
      </c>
      <c r="K27" s="1136">
        <f t="shared" si="1"/>
        <v>35.023183925811438</v>
      </c>
      <c r="L27" s="398"/>
      <c r="M27" s="1515"/>
      <c r="N27" s="1522"/>
      <c r="O27" s="795"/>
    </row>
    <row r="28" spans="1:15" s="376" customFormat="1" x14ac:dyDescent="0.3">
      <c r="A28" s="422" t="s">
        <v>705</v>
      </c>
      <c r="B28" s="467">
        <v>502</v>
      </c>
      <c r="C28" s="558">
        <v>2717</v>
      </c>
      <c r="D28" s="1126">
        <v>3020</v>
      </c>
      <c r="E28" s="1126">
        <v>3320</v>
      </c>
      <c r="F28" s="489">
        <v>1079</v>
      </c>
      <c r="G28" s="1099"/>
      <c r="H28" s="1100"/>
      <c r="I28" s="1099"/>
      <c r="J28" s="423">
        <f t="shared" si="0"/>
        <v>1079</v>
      </c>
      <c r="K28" s="789">
        <f t="shared" si="1"/>
        <v>32.5</v>
      </c>
      <c r="L28" s="398"/>
      <c r="M28" s="1513"/>
      <c r="N28" s="1518"/>
      <c r="O28" s="789"/>
    </row>
    <row r="29" spans="1:15" s="376" customFormat="1" x14ac:dyDescent="0.3">
      <c r="A29" s="422" t="s">
        <v>706</v>
      </c>
      <c r="B29" s="467">
        <v>504</v>
      </c>
      <c r="C29" s="558">
        <v>0</v>
      </c>
      <c r="D29" s="1126">
        <v>0</v>
      </c>
      <c r="E29" s="1126">
        <v>0</v>
      </c>
      <c r="F29" s="489">
        <v>0</v>
      </c>
      <c r="G29" s="1099"/>
      <c r="H29" s="1100"/>
      <c r="I29" s="1099"/>
      <c r="J29" s="423">
        <f t="shared" si="0"/>
        <v>0</v>
      </c>
      <c r="K29" s="789" t="str">
        <f t="shared" ref="K29" si="3">IF(E29=0, "x",(J29/E29)*100)</f>
        <v>x</v>
      </c>
      <c r="L29" s="398"/>
      <c r="M29" s="1513"/>
      <c r="N29" s="1518"/>
      <c r="O29" s="789"/>
    </row>
    <row r="30" spans="1:15" s="376" customFormat="1" x14ac:dyDescent="0.3">
      <c r="A30" s="422" t="s">
        <v>707</v>
      </c>
      <c r="B30" s="467">
        <v>511</v>
      </c>
      <c r="C30" s="558">
        <v>1490</v>
      </c>
      <c r="D30" s="1126">
        <v>905</v>
      </c>
      <c r="E30" s="1126">
        <v>968</v>
      </c>
      <c r="F30" s="489">
        <v>266</v>
      </c>
      <c r="G30" s="1099"/>
      <c r="H30" s="1100"/>
      <c r="I30" s="1099"/>
      <c r="J30" s="423">
        <f t="shared" si="0"/>
        <v>266</v>
      </c>
      <c r="K30" s="789">
        <f t="shared" si="1"/>
        <v>27.479338842975203</v>
      </c>
      <c r="L30" s="398"/>
      <c r="M30" s="1513"/>
      <c r="N30" s="1518"/>
      <c r="O30" s="789"/>
    </row>
    <row r="31" spans="1:15" s="376" customFormat="1" x14ac:dyDescent="0.3">
      <c r="A31" s="422" t="s">
        <v>708</v>
      </c>
      <c r="B31" s="467">
        <v>518</v>
      </c>
      <c r="C31" s="558">
        <v>2423</v>
      </c>
      <c r="D31" s="1126">
        <v>2116</v>
      </c>
      <c r="E31" s="1126">
        <v>2116</v>
      </c>
      <c r="F31" s="489">
        <v>725</v>
      </c>
      <c r="G31" s="1099"/>
      <c r="H31" s="1100"/>
      <c r="I31" s="1099"/>
      <c r="J31" s="423">
        <f t="shared" si="0"/>
        <v>725</v>
      </c>
      <c r="K31" s="789">
        <f t="shared" si="1"/>
        <v>34.262759924385634</v>
      </c>
      <c r="L31" s="398"/>
      <c r="M31" s="1513"/>
      <c r="N31" s="1518"/>
      <c r="O31" s="789"/>
    </row>
    <row r="32" spans="1:15" s="376" customFormat="1" x14ac:dyDescent="0.3">
      <c r="A32" s="422" t="s">
        <v>709</v>
      </c>
      <c r="B32" s="467">
        <v>521</v>
      </c>
      <c r="C32" s="558">
        <v>39085</v>
      </c>
      <c r="D32" s="1126">
        <v>38960</v>
      </c>
      <c r="E32" s="1126">
        <v>40980</v>
      </c>
      <c r="F32" s="489">
        <v>9683</v>
      </c>
      <c r="G32" s="1099"/>
      <c r="H32" s="1100"/>
      <c r="I32" s="1099"/>
      <c r="J32" s="423">
        <f t="shared" si="0"/>
        <v>9683</v>
      </c>
      <c r="K32" s="789">
        <f t="shared" si="1"/>
        <v>23.628599316739873</v>
      </c>
      <c r="L32" s="398"/>
      <c r="M32" s="1513"/>
      <c r="N32" s="1518"/>
      <c r="O32" s="789"/>
    </row>
    <row r="33" spans="1:15" s="376" customFormat="1" x14ac:dyDescent="0.3">
      <c r="A33" s="422" t="s">
        <v>710</v>
      </c>
      <c r="B33" s="467" t="s">
        <v>711</v>
      </c>
      <c r="C33" s="558">
        <v>14347</v>
      </c>
      <c r="D33" s="1126">
        <v>14179</v>
      </c>
      <c r="E33" s="1126">
        <v>14944</v>
      </c>
      <c r="F33" s="489">
        <v>3340</v>
      </c>
      <c r="G33" s="1099"/>
      <c r="H33" s="1100"/>
      <c r="I33" s="1099"/>
      <c r="J33" s="423">
        <f t="shared" si="0"/>
        <v>3340</v>
      </c>
      <c r="K33" s="789">
        <f t="shared" si="1"/>
        <v>22.350107066381156</v>
      </c>
      <c r="L33" s="398"/>
      <c r="M33" s="1513"/>
      <c r="N33" s="1518"/>
      <c r="O33" s="789"/>
    </row>
    <row r="34" spans="1:15" s="376" customFormat="1" x14ac:dyDescent="0.3">
      <c r="A34" s="422" t="s">
        <v>712</v>
      </c>
      <c r="B34" s="467">
        <v>557</v>
      </c>
      <c r="C34" s="558">
        <v>0</v>
      </c>
      <c r="D34" s="1126">
        <v>0</v>
      </c>
      <c r="E34" s="1126">
        <v>0</v>
      </c>
      <c r="F34" s="489">
        <v>0</v>
      </c>
      <c r="G34" s="1099"/>
      <c r="H34" s="1100"/>
      <c r="I34" s="1099"/>
      <c r="J34" s="423">
        <f t="shared" si="0"/>
        <v>0</v>
      </c>
      <c r="K34" s="740" t="str">
        <f t="shared" ref="K34" si="4">IF(E34=0, "x",(J34/E34)*100)</f>
        <v>x</v>
      </c>
      <c r="L34" s="398"/>
      <c r="M34" s="1513"/>
      <c r="N34" s="1518"/>
      <c r="O34" s="789"/>
    </row>
    <row r="35" spans="1:15" s="376" customFormat="1" x14ac:dyDescent="0.3">
      <c r="A35" s="422" t="s">
        <v>713</v>
      </c>
      <c r="B35" s="467">
        <v>551</v>
      </c>
      <c r="C35" s="558">
        <v>359</v>
      </c>
      <c r="D35" s="1126">
        <v>363</v>
      </c>
      <c r="E35" s="1126">
        <v>372</v>
      </c>
      <c r="F35" s="489">
        <v>96</v>
      </c>
      <c r="G35" s="1099"/>
      <c r="H35" s="1100"/>
      <c r="I35" s="1099"/>
      <c r="J35" s="423">
        <f t="shared" si="0"/>
        <v>96</v>
      </c>
      <c r="K35" s="789">
        <f t="shared" si="1"/>
        <v>25.806451612903224</v>
      </c>
      <c r="L35" s="398"/>
      <c r="M35" s="1513"/>
      <c r="N35" s="1518"/>
      <c r="O35" s="789"/>
    </row>
    <row r="36" spans="1:15" s="376" customFormat="1" ht="12.9" thickBot="1" x14ac:dyDescent="0.35">
      <c r="A36" s="388" t="s">
        <v>714</v>
      </c>
      <c r="B36" s="490" t="s">
        <v>715</v>
      </c>
      <c r="C36" s="515">
        <v>924</v>
      </c>
      <c r="D36" s="1127">
        <v>1072</v>
      </c>
      <c r="E36" s="1127">
        <v>1100</v>
      </c>
      <c r="F36" s="493">
        <v>147</v>
      </c>
      <c r="G36" s="1103"/>
      <c r="H36" s="1104"/>
      <c r="I36" s="1099"/>
      <c r="J36" s="1537">
        <f t="shared" si="0"/>
        <v>147</v>
      </c>
      <c r="K36" s="1521">
        <f t="shared" si="1"/>
        <v>13.363636363636363</v>
      </c>
      <c r="L36" s="398"/>
      <c r="M36" s="1512"/>
      <c r="N36" s="1523"/>
      <c r="O36" s="803"/>
    </row>
    <row r="37" spans="1:15" s="376" customFormat="1" ht="12.9" thickBot="1" x14ac:dyDescent="0.35">
      <c r="A37" s="435" t="s">
        <v>716</v>
      </c>
      <c r="B37" s="498"/>
      <c r="C37" s="499">
        <f t="shared" ref="C37:I37" si="5">SUM(C27:C36)</f>
        <v>67287</v>
      </c>
      <c r="D37" s="500">
        <f t="shared" si="5"/>
        <v>67085</v>
      </c>
      <c r="E37" s="500">
        <f t="shared" si="5"/>
        <v>70270</v>
      </c>
      <c r="F37" s="438">
        <f t="shared" si="5"/>
        <v>17602</v>
      </c>
      <c r="G37" s="819">
        <f t="shared" si="5"/>
        <v>0</v>
      </c>
      <c r="H37" s="438">
        <f t="shared" si="5"/>
        <v>0</v>
      </c>
      <c r="I37" s="819">
        <f t="shared" si="5"/>
        <v>0</v>
      </c>
      <c r="J37" s="437">
        <f t="shared" si="0"/>
        <v>17602</v>
      </c>
      <c r="K37" s="806">
        <f t="shared" si="1"/>
        <v>25.04909634267824</v>
      </c>
      <c r="L37" s="398"/>
      <c r="M37" s="806">
        <f>SUM(M27:M36)</f>
        <v>0</v>
      </c>
      <c r="N37" s="820">
        <f>SUM(N27:N36)</f>
        <v>0</v>
      </c>
      <c r="O37" s="806">
        <f>SUM(O27:O36)</f>
        <v>0</v>
      </c>
    </row>
    <row r="38" spans="1:15" s="376" customFormat="1" x14ac:dyDescent="0.3">
      <c r="A38" s="413" t="s">
        <v>717</v>
      </c>
      <c r="B38" s="457">
        <v>601</v>
      </c>
      <c r="C38" s="593">
        <v>0</v>
      </c>
      <c r="D38" s="1125">
        <v>0</v>
      </c>
      <c r="E38" s="1125"/>
      <c r="F38" s="505">
        <v>0</v>
      </c>
      <c r="G38" s="1109"/>
      <c r="H38" s="1108"/>
      <c r="I38" s="1099"/>
      <c r="J38" s="799">
        <f t="shared" si="0"/>
        <v>0</v>
      </c>
      <c r="K38" s="1516" t="str">
        <f t="shared" ref="K38" si="6">IF(E38=0, "x",(J38/E38)*100)</f>
        <v>x</v>
      </c>
      <c r="L38" s="398"/>
      <c r="M38" s="1515"/>
      <c r="N38" s="1522"/>
      <c r="O38" s="795"/>
    </row>
    <row r="39" spans="1:15" s="376" customFormat="1" x14ac:dyDescent="0.3">
      <c r="A39" s="422" t="s">
        <v>718</v>
      </c>
      <c r="B39" s="467">
        <v>602</v>
      </c>
      <c r="C39" s="558">
        <v>4465</v>
      </c>
      <c r="D39" s="1126">
        <v>5400</v>
      </c>
      <c r="E39" s="1126">
        <v>5400</v>
      </c>
      <c r="F39" s="489">
        <v>2107</v>
      </c>
      <c r="G39" s="1099"/>
      <c r="H39" s="1100"/>
      <c r="I39" s="1099"/>
      <c r="J39" s="423">
        <f t="shared" si="0"/>
        <v>2107</v>
      </c>
      <c r="K39" s="789">
        <f t="shared" si="1"/>
        <v>39.018518518518519</v>
      </c>
      <c r="L39" s="398"/>
      <c r="M39" s="1513"/>
      <c r="N39" s="1518"/>
      <c r="O39" s="789"/>
    </row>
    <row r="40" spans="1:15" s="376" customFormat="1" x14ac:dyDescent="0.3">
      <c r="A40" s="422" t="s">
        <v>719</v>
      </c>
      <c r="B40" s="467">
        <v>604</v>
      </c>
      <c r="C40" s="558">
        <v>0</v>
      </c>
      <c r="D40" s="1126">
        <v>0</v>
      </c>
      <c r="E40" s="1126">
        <v>0</v>
      </c>
      <c r="F40" s="489">
        <v>0</v>
      </c>
      <c r="G40" s="1099"/>
      <c r="H40" s="1100"/>
      <c r="I40" s="1099"/>
      <c r="J40" s="423">
        <f t="shared" si="0"/>
        <v>0</v>
      </c>
      <c r="K40" s="740" t="str">
        <f t="shared" ref="K40" si="7">IF(E40=0, "x",(J40/E40)*100)</f>
        <v>x</v>
      </c>
      <c r="L40" s="398"/>
      <c r="M40" s="1513"/>
      <c r="N40" s="1518"/>
      <c r="O40" s="789"/>
    </row>
    <row r="41" spans="1:15" s="376" customFormat="1" x14ac:dyDescent="0.3">
      <c r="A41" s="422" t="s">
        <v>720</v>
      </c>
      <c r="B41" s="467" t="s">
        <v>721</v>
      </c>
      <c r="C41" s="558">
        <v>60778</v>
      </c>
      <c r="D41" s="1126">
        <v>61085</v>
      </c>
      <c r="E41" s="1126">
        <v>64270</v>
      </c>
      <c r="F41" s="489">
        <v>15185</v>
      </c>
      <c r="G41" s="1099"/>
      <c r="H41" s="1100"/>
      <c r="I41" s="1099"/>
      <c r="J41" s="423">
        <f t="shared" si="0"/>
        <v>15185</v>
      </c>
      <c r="K41" s="789">
        <f t="shared" si="1"/>
        <v>23.626886572273222</v>
      </c>
      <c r="L41" s="398"/>
      <c r="M41" s="1513"/>
      <c r="N41" s="1518"/>
      <c r="O41" s="789"/>
    </row>
    <row r="42" spans="1:15" s="376" customFormat="1" ht="12.9" thickBot="1" x14ac:dyDescent="0.35">
      <c r="A42" s="388" t="s">
        <v>722</v>
      </c>
      <c r="B42" s="490" t="s">
        <v>723</v>
      </c>
      <c r="C42" s="515">
        <v>2058</v>
      </c>
      <c r="D42" s="1127">
        <v>600</v>
      </c>
      <c r="E42" s="1127">
        <v>600</v>
      </c>
      <c r="F42" s="493">
        <v>123</v>
      </c>
      <c r="G42" s="1103"/>
      <c r="H42" s="1104"/>
      <c r="I42" s="1099"/>
      <c r="J42" s="1537">
        <f t="shared" si="0"/>
        <v>123</v>
      </c>
      <c r="K42" s="1521">
        <f t="shared" si="1"/>
        <v>20.5</v>
      </c>
      <c r="L42" s="398"/>
      <c r="M42" s="1512"/>
      <c r="N42" s="1523"/>
      <c r="O42" s="803"/>
    </row>
    <row r="43" spans="1:15" s="376" customFormat="1" ht="12.9" thickBot="1" x14ac:dyDescent="0.35">
      <c r="A43" s="614" t="s">
        <v>724</v>
      </c>
      <c r="B43" s="562" t="s">
        <v>683</v>
      </c>
      <c r="C43" s="437">
        <f t="shared" ref="C43:I43" si="8">SUM(C38:C42)</f>
        <v>67301</v>
      </c>
      <c r="D43" s="500">
        <f t="shared" si="8"/>
        <v>67085</v>
      </c>
      <c r="E43" s="500">
        <f t="shared" si="8"/>
        <v>70270</v>
      </c>
      <c r="F43" s="438">
        <f t="shared" si="8"/>
        <v>17415</v>
      </c>
      <c r="G43" s="819">
        <f t="shared" si="8"/>
        <v>0</v>
      </c>
      <c r="H43" s="438">
        <f t="shared" si="8"/>
        <v>0</v>
      </c>
      <c r="I43" s="1132">
        <f t="shared" si="8"/>
        <v>0</v>
      </c>
      <c r="J43" s="437">
        <f t="shared" si="0"/>
        <v>17415</v>
      </c>
      <c r="K43" s="806">
        <f t="shared" si="1"/>
        <v>24.782979934538211</v>
      </c>
      <c r="L43" s="398"/>
      <c r="M43" s="806">
        <f>SUM(M38:M42)</f>
        <v>0</v>
      </c>
      <c r="N43" s="820">
        <f>SUM(N38:N42)</f>
        <v>0</v>
      </c>
      <c r="O43" s="806">
        <f>SUM(O38:O42)</f>
        <v>0</v>
      </c>
    </row>
    <row r="44" spans="1:15" s="595" customFormat="1" ht="3" customHeight="1" thickBot="1" x14ac:dyDescent="0.35">
      <c r="A44" s="513"/>
      <c r="B44" s="514"/>
      <c r="C44" s="515"/>
      <c r="D44" s="516"/>
      <c r="E44" s="811"/>
      <c r="F44" s="1079"/>
      <c r="G44" s="1134"/>
      <c r="H44" s="1135"/>
      <c r="I44" s="1134"/>
      <c r="J44" s="437"/>
      <c r="K44" s="438"/>
      <c r="L44" s="520"/>
      <c r="M44" s="1525"/>
      <c r="N44" s="820"/>
      <c r="O44" s="820"/>
    </row>
    <row r="45" spans="1:15" s="376" customFormat="1" ht="12.9" thickBot="1" x14ac:dyDescent="0.35">
      <c r="A45" s="1538" t="s">
        <v>725</v>
      </c>
      <c r="B45" s="562" t="s">
        <v>683</v>
      </c>
      <c r="C45" s="438">
        <f t="shared" ref="C45:I45" si="9">C43-C41</f>
        <v>6523</v>
      </c>
      <c r="D45" s="437">
        <f t="shared" si="9"/>
        <v>6000</v>
      </c>
      <c r="E45" s="437">
        <f t="shared" si="9"/>
        <v>6000</v>
      </c>
      <c r="F45" s="438">
        <f t="shared" si="9"/>
        <v>2230</v>
      </c>
      <c r="G45" s="819">
        <f t="shared" si="9"/>
        <v>0</v>
      </c>
      <c r="H45" s="438">
        <f t="shared" si="9"/>
        <v>0</v>
      </c>
      <c r="I45" s="445">
        <f t="shared" si="9"/>
        <v>0</v>
      </c>
      <c r="J45" s="437">
        <f t="shared" si="0"/>
        <v>2230</v>
      </c>
      <c r="K45" s="806">
        <f t="shared" si="1"/>
        <v>37.166666666666664</v>
      </c>
      <c r="L45" s="398"/>
      <c r="M45" s="806">
        <f>M43-M41</f>
        <v>0</v>
      </c>
      <c r="N45" s="820">
        <f>N43-N41</f>
        <v>0</v>
      </c>
      <c r="O45" s="806">
        <f>O43-O41</f>
        <v>0</v>
      </c>
    </row>
    <row r="46" spans="1:15" s="376" customFormat="1" ht="12.9" thickBot="1" x14ac:dyDescent="0.35">
      <c r="A46" s="614" t="s">
        <v>726</v>
      </c>
      <c r="B46" s="562" t="s">
        <v>683</v>
      </c>
      <c r="C46" s="438">
        <f t="shared" ref="C46:I46" si="10">C43-C37</f>
        <v>14</v>
      </c>
      <c r="D46" s="437">
        <f t="shared" si="10"/>
        <v>0</v>
      </c>
      <c r="E46" s="437">
        <f t="shared" si="10"/>
        <v>0</v>
      </c>
      <c r="F46" s="438">
        <f t="shared" si="10"/>
        <v>-187</v>
      </c>
      <c r="G46" s="819">
        <f t="shared" si="10"/>
        <v>0</v>
      </c>
      <c r="H46" s="438">
        <f t="shared" si="10"/>
        <v>0</v>
      </c>
      <c r="I46" s="445">
        <f t="shared" si="10"/>
        <v>0</v>
      </c>
      <c r="J46" s="437">
        <f t="shared" si="0"/>
        <v>-187</v>
      </c>
      <c r="K46" s="438" t="str">
        <f t="shared" ref="K46" si="11">IF(E46=0, "x",(J46/E46)*100)</f>
        <v>x</v>
      </c>
      <c r="L46" s="398"/>
      <c r="M46" s="806">
        <f>M43-M37</f>
        <v>0</v>
      </c>
      <c r="N46" s="820">
        <f>N43-N37</f>
        <v>0</v>
      </c>
      <c r="O46" s="806">
        <f>O43-O37</f>
        <v>0</v>
      </c>
    </row>
    <row r="47" spans="1:15" s="376" customFormat="1" ht="12.9" thickBot="1" x14ac:dyDescent="0.35">
      <c r="A47" s="1539" t="s">
        <v>727</v>
      </c>
      <c r="B47" s="1540" t="s">
        <v>683</v>
      </c>
      <c r="C47" s="438">
        <f t="shared" ref="C47:I47" si="12">C46-C41</f>
        <v>-60764</v>
      </c>
      <c r="D47" s="437">
        <f t="shared" si="12"/>
        <v>-61085</v>
      </c>
      <c r="E47" s="437">
        <f t="shared" si="12"/>
        <v>-64270</v>
      </c>
      <c r="F47" s="438">
        <f t="shared" si="12"/>
        <v>-15372</v>
      </c>
      <c r="G47" s="819">
        <f t="shared" si="12"/>
        <v>0</v>
      </c>
      <c r="H47" s="438">
        <f t="shared" si="12"/>
        <v>0</v>
      </c>
      <c r="I47" s="445">
        <f t="shared" si="12"/>
        <v>0</v>
      </c>
      <c r="J47" s="437">
        <f t="shared" si="0"/>
        <v>-15372</v>
      </c>
      <c r="K47" s="806">
        <f t="shared" si="1"/>
        <v>23.91784658472071</v>
      </c>
      <c r="L47" s="398"/>
      <c r="M47" s="806">
        <f>M46-M41</f>
        <v>0</v>
      </c>
      <c r="N47" s="820">
        <f>N46-N41</f>
        <v>0</v>
      </c>
      <c r="O47" s="806">
        <f>O46-O41</f>
        <v>0</v>
      </c>
    </row>
    <row r="49" spans="1:10" ht="14.15" x14ac:dyDescent="0.35">
      <c r="A49" s="529" t="s">
        <v>728</v>
      </c>
    </row>
    <row r="50" spans="1:10" s="376" customFormat="1" ht="14.15" x14ac:dyDescent="0.35">
      <c r="A50" s="530" t="s">
        <v>729</v>
      </c>
      <c r="B50" s="531"/>
      <c r="E50" s="352"/>
      <c r="F50" s="352"/>
      <c r="G50" s="352"/>
      <c r="H50" s="352"/>
      <c r="I50" s="352"/>
      <c r="J50" s="352"/>
    </row>
    <row r="51" spans="1:10" s="376" customFormat="1" ht="14.15" x14ac:dyDescent="0.35">
      <c r="A51" s="532" t="s">
        <v>730</v>
      </c>
      <c r="B51" s="531"/>
      <c r="E51" s="352"/>
      <c r="F51" s="352"/>
      <c r="G51" s="352"/>
      <c r="H51" s="352"/>
      <c r="I51" s="352"/>
      <c r="J51" s="352"/>
    </row>
    <row r="52" spans="1:10" s="534" customFormat="1" ht="14.15" x14ac:dyDescent="0.35">
      <c r="A52" s="532" t="s">
        <v>731</v>
      </c>
      <c r="B52" s="533"/>
      <c r="E52" s="535"/>
      <c r="F52" s="535"/>
      <c r="G52" s="535"/>
      <c r="H52" s="535"/>
      <c r="I52" s="535"/>
      <c r="J52" s="535"/>
    </row>
    <row r="53" spans="1:10" s="534" customFormat="1" ht="14.15" x14ac:dyDescent="0.35">
      <c r="A53" s="532"/>
      <c r="B53" s="533"/>
      <c r="E53" s="535"/>
      <c r="F53" s="535"/>
      <c r="G53" s="535"/>
      <c r="H53" s="535"/>
      <c r="I53" s="535"/>
      <c r="J53" s="535"/>
    </row>
    <row r="54" spans="1:10" s="534" customFormat="1" ht="14.15" x14ac:dyDescent="0.35">
      <c r="A54" s="532" t="s">
        <v>788</v>
      </c>
      <c r="B54" s="674" t="s">
        <v>789</v>
      </c>
      <c r="E54" s="535"/>
      <c r="F54" s="535"/>
      <c r="G54" s="535"/>
      <c r="H54" s="535"/>
      <c r="I54" s="535"/>
      <c r="J54" s="535"/>
    </row>
    <row r="55" spans="1:10" s="534" customFormat="1" ht="14.15" x14ac:dyDescent="0.35">
      <c r="A55" s="1541"/>
      <c r="B55" s="674" t="s">
        <v>790</v>
      </c>
      <c r="E55" s="535"/>
      <c r="F55" s="535"/>
      <c r="G55" s="535"/>
      <c r="H55" s="535"/>
      <c r="I55" s="535"/>
      <c r="J55" s="535"/>
    </row>
    <row r="56" spans="1:10" ht="14.15" x14ac:dyDescent="0.35">
      <c r="A56" s="1541"/>
    </row>
    <row r="59" spans="1:10" x14ac:dyDescent="0.3">
      <c r="A59" s="350" t="s">
        <v>791</v>
      </c>
      <c r="C59" s="349" t="s">
        <v>792</v>
      </c>
      <c r="D59" s="349" t="s">
        <v>793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597" customWidth="1"/>
    <col min="2" max="2" width="7.3046875" style="531" customWidth="1"/>
    <col min="3" max="4" width="11.53515625" style="376" customWidth="1"/>
    <col min="5" max="5" width="11.53515625" style="352" customWidth="1"/>
    <col min="6" max="6" width="11.3828125" style="352" customWidth="1"/>
    <col min="7" max="7" width="9.84375" style="352" customWidth="1"/>
    <col min="8" max="8" width="9.15234375" style="352" customWidth="1"/>
    <col min="9" max="9" width="9.3046875" style="352" customWidth="1"/>
    <col min="10" max="10" width="9.15234375" style="352" customWidth="1"/>
    <col min="11" max="11" width="12" style="376" customWidth="1"/>
    <col min="12" max="12" width="8.69140625" style="376"/>
    <col min="13" max="13" width="11.84375" style="376" customWidth="1"/>
    <col min="14" max="14" width="12.53515625" style="376" customWidth="1"/>
    <col min="15" max="15" width="11.84375" style="376" customWidth="1"/>
    <col min="16" max="16" width="12" style="376" customWidth="1"/>
    <col min="17" max="16384" width="8.69140625" style="376"/>
  </cols>
  <sheetData>
    <row r="1" spans="1:16" ht="24" customHeight="1" x14ac:dyDescent="0.6">
      <c r="A1" s="34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598"/>
      <c r="C6" s="599"/>
      <c r="F6" s="356"/>
      <c r="G6" s="356"/>
    </row>
    <row r="7" spans="1:16" ht="24.75" customHeight="1" x14ac:dyDescent="0.3">
      <c r="A7" s="836" t="s">
        <v>660</v>
      </c>
      <c r="B7" s="1542" t="s">
        <v>794</v>
      </c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4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366"/>
      <c r="B9" s="367"/>
      <c r="C9" s="1527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1528"/>
      <c r="C11" s="606">
        <v>44</v>
      </c>
      <c r="D11" s="1017">
        <v>44</v>
      </c>
      <c r="E11" s="1017">
        <v>44</v>
      </c>
      <c r="F11" s="392">
        <v>44</v>
      </c>
      <c r="G11" s="1103"/>
      <c r="H11" s="1135"/>
      <c r="I11" s="1510"/>
      <c r="J11" s="1021" t="s">
        <v>683</v>
      </c>
      <c r="K11" s="758" t="s">
        <v>683</v>
      </c>
      <c r="L11" s="398"/>
      <c r="M11" s="1511"/>
      <c r="N11" s="1024"/>
      <c r="O11" s="1024"/>
    </row>
    <row r="12" spans="1:16" ht="12.9" thickBot="1" x14ac:dyDescent="0.35">
      <c r="A12" s="401" t="s">
        <v>684</v>
      </c>
      <c r="B12" s="402"/>
      <c r="C12" s="609">
        <v>40.5</v>
      </c>
      <c r="D12" s="723">
        <v>41</v>
      </c>
      <c r="E12" s="723">
        <v>41.43</v>
      </c>
      <c r="F12" s="551">
        <v>41.43</v>
      </c>
      <c r="G12" s="1096"/>
      <c r="H12" s="1097"/>
      <c r="I12" s="1096"/>
      <c r="J12" s="728"/>
      <c r="K12" s="729" t="s">
        <v>683</v>
      </c>
      <c r="L12" s="398"/>
      <c r="M12" s="1529"/>
      <c r="N12" s="1029"/>
      <c r="O12" s="1029"/>
    </row>
    <row r="13" spans="1:16" x14ac:dyDescent="0.3">
      <c r="A13" s="413" t="s">
        <v>735</v>
      </c>
      <c r="B13" s="414" t="s">
        <v>686</v>
      </c>
      <c r="C13" s="558">
        <v>13112</v>
      </c>
      <c r="D13" s="391" t="s">
        <v>683</v>
      </c>
      <c r="E13" s="391" t="s">
        <v>683</v>
      </c>
      <c r="F13" s="416">
        <v>13258</v>
      </c>
      <c r="G13" s="1099"/>
      <c r="H13" s="1100"/>
      <c r="I13" s="1099"/>
      <c r="J13" s="740" t="s">
        <v>683</v>
      </c>
      <c r="K13" s="741" t="s">
        <v>683</v>
      </c>
      <c r="L13" s="398"/>
      <c r="M13" s="1511"/>
      <c r="N13" s="741"/>
      <c r="O13" s="741"/>
    </row>
    <row r="14" spans="1:16" x14ac:dyDescent="0.3">
      <c r="A14" s="422" t="s">
        <v>736</v>
      </c>
      <c r="B14" s="414" t="s">
        <v>688</v>
      </c>
      <c r="C14" s="558">
        <v>12461</v>
      </c>
      <c r="D14" s="423" t="s">
        <v>683</v>
      </c>
      <c r="E14" s="423" t="s">
        <v>683</v>
      </c>
      <c r="F14" s="424">
        <v>12624</v>
      </c>
      <c r="G14" s="1099"/>
      <c r="H14" s="1100"/>
      <c r="I14" s="1099"/>
      <c r="J14" s="740" t="s">
        <v>683</v>
      </c>
      <c r="K14" s="741" t="s">
        <v>683</v>
      </c>
      <c r="L14" s="398"/>
      <c r="M14" s="1513"/>
      <c r="N14" s="741"/>
      <c r="O14" s="741"/>
    </row>
    <row r="15" spans="1:16" x14ac:dyDescent="0.3">
      <c r="A15" s="422" t="s">
        <v>689</v>
      </c>
      <c r="B15" s="414" t="s">
        <v>690</v>
      </c>
      <c r="C15" s="558">
        <v>133</v>
      </c>
      <c r="D15" s="423" t="s">
        <v>683</v>
      </c>
      <c r="E15" s="423" t="s">
        <v>683</v>
      </c>
      <c r="F15" s="424">
        <v>121</v>
      </c>
      <c r="G15" s="1099"/>
      <c r="H15" s="1100"/>
      <c r="I15" s="1099"/>
      <c r="J15" s="740" t="s">
        <v>683</v>
      </c>
      <c r="K15" s="741" t="s">
        <v>683</v>
      </c>
      <c r="L15" s="398"/>
      <c r="M15" s="1513"/>
      <c r="N15" s="741"/>
      <c r="O15" s="741"/>
    </row>
    <row r="16" spans="1:16" x14ac:dyDescent="0.3">
      <c r="A16" s="422" t="s">
        <v>691</v>
      </c>
      <c r="B16" s="414" t="s">
        <v>683</v>
      </c>
      <c r="C16" s="558">
        <v>2337</v>
      </c>
      <c r="D16" s="423" t="s">
        <v>683</v>
      </c>
      <c r="E16" s="423" t="s">
        <v>683</v>
      </c>
      <c r="F16" s="424">
        <v>10137</v>
      </c>
      <c r="G16" s="1099"/>
      <c r="H16" s="1100"/>
      <c r="I16" s="1099"/>
      <c r="J16" s="740" t="s">
        <v>683</v>
      </c>
      <c r="K16" s="741" t="s">
        <v>683</v>
      </c>
      <c r="L16" s="398"/>
      <c r="M16" s="1513"/>
      <c r="N16" s="741"/>
      <c r="O16" s="741"/>
    </row>
    <row r="17" spans="1:15" ht="12.9" thickBot="1" x14ac:dyDescent="0.35">
      <c r="A17" s="388" t="s">
        <v>692</v>
      </c>
      <c r="B17" s="426" t="s">
        <v>693</v>
      </c>
      <c r="C17" s="515">
        <v>5628</v>
      </c>
      <c r="D17" s="428" t="s">
        <v>683</v>
      </c>
      <c r="E17" s="428" t="s">
        <v>683</v>
      </c>
      <c r="F17" s="429">
        <v>4748</v>
      </c>
      <c r="G17" s="1103"/>
      <c r="H17" s="1104"/>
      <c r="I17" s="1105"/>
      <c r="J17" s="757" t="s">
        <v>683</v>
      </c>
      <c r="K17" s="758" t="s">
        <v>683</v>
      </c>
      <c r="L17" s="398"/>
      <c r="M17" s="1514"/>
      <c r="N17" s="758"/>
      <c r="O17" s="758"/>
    </row>
    <row r="18" spans="1:15" ht="12.9" thickBot="1" x14ac:dyDescent="0.35">
      <c r="A18" s="435" t="s">
        <v>694</v>
      </c>
      <c r="B18" s="562"/>
      <c r="C18" s="437">
        <f>C13-C14+C15+C16+C17</f>
        <v>8749</v>
      </c>
      <c r="D18" s="437" t="s">
        <v>683</v>
      </c>
      <c r="E18" s="437" t="s">
        <v>683</v>
      </c>
      <c r="F18" s="438">
        <f>F13-F14+F15+F16+F17</f>
        <v>15640</v>
      </c>
      <c r="G18" s="439"/>
      <c r="H18" s="1106"/>
      <c r="I18" s="1107"/>
      <c r="J18" s="438" t="s">
        <v>683</v>
      </c>
      <c r="K18" s="445" t="s">
        <v>683</v>
      </c>
      <c r="L18" s="398"/>
      <c r="M18" s="444"/>
      <c r="N18" s="445"/>
      <c r="O18" s="445"/>
    </row>
    <row r="19" spans="1:15" x14ac:dyDescent="0.3">
      <c r="A19" s="388" t="s">
        <v>695</v>
      </c>
      <c r="B19" s="426">
        <v>401</v>
      </c>
      <c r="C19" s="515">
        <v>696</v>
      </c>
      <c r="D19" s="391" t="s">
        <v>683</v>
      </c>
      <c r="E19" s="391" t="s">
        <v>683</v>
      </c>
      <c r="F19" s="429">
        <v>679</v>
      </c>
      <c r="G19" s="1103"/>
      <c r="H19" s="1108"/>
      <c r="I19" s="1109"/>
      <c r="J19" s="757" t="s">
        <v>683</v>
      </c>
      <c r="K19" s="758" t="s">
        <v>683</v>
      </c>
      <c r="L19" s="398"/>
      <c r="M19" s="1515"/>
      <c r="N19" s="758"/>
      <c r="O19" s="758"/>
    </row>
    <row r="20" spans="1:15" x14ac:dyDescent="0.3">
      <c r="A20" s="422" t="s">
        <v>696</v>
      </c>
      <c r="B20" s="414" t="s">
        <v>697</v>
      </c>
      <c r="C20" s="558">
        <v>1120</v>
      </c>
      <c r="D20" s="423" t="s">
        <v>683</v>
      </c>
      <c r="E20" s="423" t="s">
        <v>683</v>
      </c>
      <c r="F20" s="424">
        <v>915</v>
      </c>
      <c r="G20" s="1099"/>
      <c r="H20" s="1100"/>
      <c r="I20" s="1099"/>
      <c r="J20" s="740" t="s">
        <v>683</v>
      </c>
      <c r="K20" s="741" t="s">
        <v>683</v>
      </c>
      <c r="L20" s="398"/>
      <c r="M20" s="1513"/>
      <c r="N20" s="741"/>
      <c r="O20" s="741"/>
    </row>
    <row r="21" spans="1:15" x14ac:dyDescent="0.3">
      <c r="A21" s="422" t="s">
        <v>698</v>
      </c>
      <c r="B21" s="414" t="s">
        <v>683</v>
      </c>
      <c r="C21" s="558">
        <v>1042</v>
      </c>
      <c r="D21" s="423" t="s">
        <v>683</v>
      </c>
      <c r="E21" s="423" t="s">
        <v>683</v>
      </c>
      <c r="F21" s="424">
        <v>1280</v>
      </c>
      <c r="G21" s="1099"/>
      <c r="H21" s="1100"/>
      <c r="I21" s="1099"/>
      <c r="J21" s="740" t="s">
        <v>683</v>
      </c>
      <c r="K21" s="741" t="s">
        <v>683</v>
      </c>
      <c r="L21" s="398"/>
      <c r="M21" s="1513"/>
      <c r="N21" s="741"/>
      <c r="O21" s="741"/>
    </row>
    <row r="22" spans="1:15" x14ac:dyDescent="0.3">
      <c r="A22" s="422" t="s">
        <v>699</v>
      </c>
      <c r="B22" s="414" t="s">
        <v>683</v>
      </c>
      <c r="C22" s="558">
        <v>5700</v>
      </c>
      <c r="D22" s="423" t="s">
        <v>683</v>
      </c>
      <c r="E22" s="423" t="s">
        <v>683</v>
      </c>
      <c r="F22" s="424">
        <v>13000</v>
      </c>
      <c r="G22" s="1099"/>
      <c r="H22" s="1100"/>
      <c r="I22" s="1099"/>
      <c r="J22" s="740" t="s">
        <v>683</v>
      </c>
      <c r="K22" s="741" t="s">
        <v>683</v>
      </c>
      <c r="L22" s="398"/>
      <c r="M22" s="1513"/>
      <c r="N22" s="741"/>
      <c r="O22" s="741"/>
    </row>
    <row r="23" spans="1:15" ht="12.9" thickBot="1" x14ac:dyDescent="0.35">
      <c r="A23" s="401" t="s">
        <v>700</v>
      </c>
      <c r="B23" s="450" t="s">
        <v>683</v>
      </c>
      <c r="C23" s="558">
        <v>0</v>
      </c>
      <c r="D23" s="428" t="s">
        <v>683</v>
      </c>
      <c r="E23" s="428" t="s">
        <v>683</v>
      </c>
      <c r="F23" s="452">
        <v>0</v>
      </c>
      <c r="G23" s="1105"/>
      <c r="H23" s="1104"/>
      <c r="I23" s="1105"/>
      <c r="J23" s="772" t="s">
        <v>683</v>
      </c>
      <c r="K23" s="773" t="s">
        <v>683</v>
      </c>
      <c r="L23" s="398"/>
      <c r="M23" s="1512"/>
      <c r="N23" s="773"/>
      <c r="O23" s="773"/>
    </row>
    <row r="24" spans="1:15" x14ac:dyDescent="0.3">
      <c r="A24" s="456" t="s">
        <v>701</v>
      </c>
      <c r="B24" s="457" t="s">
        <v>683</v>
      </c>
      <c r="C24" s="567">
        <v>30862</v>
      </c>
      <c r="D24" s="1111">
        <v>30149</v>
      </c>
      <c r="E24" s="1111">
        <v>30149</v>
      </c>
      <c r="F24" s="460">
        <v>6896</v>
      </c>
      <c r="G24" s="1112"/>
      <c r="H24" s="1113"/>
      <c r="I24" s="1112"/>
      <c r="J24" s="1516">
        <f t="shared" ref="J24:J47" si="0">SUM(F24:I24)</f>
        <v>6896</v>
      </c>
      <c r="K24" s="1517">
        <f t="shared" ref="K24:K47" si="1">(J24/E24)*100</f>
        <v>22.873063783210057</v>
      </c>
      <c r="L24" s="398"/>
      <c r="M24" s="1511"/>
      <c r="N24" s="1517"/>
      <c r="O24" s="1136"/>
    </row>
    <row r="25" spans="1:15" x14ac:dyDescent="0.3">
      <c r="A25" s="422" t="s">
        <v>702</v>
      </c>
      <c r="B25" s="467" t="s">
        <v>683</v>
      </c>
      <c r="C25" s="558">
        <v>0</v>
      </c>
      <c r="D25" s="1116">
        <v>0</v>
      </c>
      <c r="E25" s="1116">
        <v>0</v>
      </c>
      <c r="F25" s="470">
        <v>0</v>
      </c>
      <c r="G25" s="1099"/>
      <c r="H25" s="1100"/>
      <c r="I25" s="1099"/>
      <c r="J25" s="740">
        <f t="shared" si="0"/>
        <v>0</v>
      </c>
      <c r="K25" s="1518" t="e">
        <f t="shared" si="1"/>
        <v>#DIV/0!</v>
      </c>
      <c r="L25" s="398"/>
      <c r="M25" s="1513"/>
      <c r="N25" s="1518"/>
      <c r="O25" s="789"/>
    </row>
    <row r="26" spans="1:15" ht="12.9" thickBot="1" x14ac:dyDescent="0.35">
      <c r="A26" s="401" t="s">
        <v>703</v>
      </c>
      <c r="B26" s="474">
        <v>672</v>
      </c>
      <c r="C26" s="578">
        <v>3370</v>
      </c>
      <c r="D26" s="1119">
        <v>3370</v>
      </c>
      <c r="E26" s="1119">
        <v>3370</v>
      </c>
      <c r="F26" s="477">
        <v>843</v>
      </c>
      <c r="G26" s="1120"/>
      <c r="H26" s="1121"/>
      <c r="I26" s="1122"/>
      <c r="J26" s="772">
        <f t="shared" si="0"/>
        <v>843</v>
      </c>
      <c r="K26" s="1523">
        <f t="shared" si="1"/>
        <v>25.014836795252226</v>
      </c>
      <c r="L26" s="398"/>
      <c r="M26" s="1514"/>
      <c r="N26" s="1520"/>
      <c r="O26" s="1521"/>
    </row>
    <row r="27" spans="1:15" x14ac:dyDescent="0.3">
      <c r="A27" s="413" t="s">
        <v>704</v>
      </c>
      <c r="B27" s="457">
        <v>501</v>
      </c>
      <c r="C27" s="558">
        <v>2274</v>
      </c>
      <c r="D27" s="1125">
        <v>2774</v>
      </c>
      <c r="E27" s="1125">
        <v>2774</v>
      </c>
      <c r="F27" s="485">
        <v>770</v>
      </c>
      <c r="G27" s="1109"/>
      <c r="H27" s="1108"/>
      <c r="I27" s="1109"/>
      <c r="J27" s="1516">
        <f t="shared" si="0"/>
        <v>770</v>
      </c>
      <c r="K27" s="1517">
        <f t="shared" si="1"/>
        <v>27.757750540735397</v>
      </c>
      <c r="L27" s="398"/>
      <c r="M27" s="1515"/>
      <c r="N27" s="1522"/>
      <c r="O27" s="795"/>
    </row>
    <row r="28" spans="1:15" x14ac:dyDescent="0.3">
      <c r="A28" s="422" t="s">
        <v>705</v>
      </c>
      <c r="B28" s="467">
        <v>502</v>
      </c>
      <c r="C28" s="558">
        <v>1545</v>
      </c>
      <c r="D28" s="1126">
        <v>1710</v>
      </c>
      <c r="E28" s="1126">
        <v>1710</v>
      </c>
      <c r="F28" s="489">
        <v>728</v>
      </c>
      <c r="G28" s="1099"/>
      <c r="H28" s="1100"/>
      <c r="I28" s="1099"/>
      <c r="J28" s="740">
        <f t="shared" si="0"/>
        <v>728</v>
      </c>
      <c r="K28" s="1518">
        <f t="shared" si="1"/>
        <v>42.57309941520468</v>
      </c>
      <c r="L28" s="398"/>
      <c r="M28" s="1513"/>
      <c r="N28" s="1518"/>
      <c r="O28" s="789"/>
    </row>
    <row r="29" spans="1:15" x14ac:dyDescent="0.3">
      <c r="A29" s="422" t="s">
        <v>706</v>
      </c>
      <c r="B29" s="467">
        <v>504</v>
      </c>
      <c r="C29" s="558">
        <v>0</v>
      </c>
      <c r="D29" s="1126">
        <v>0</v>
      </c>
      <c r="E29" s="1126">
        <v>0</v>
      </c>
      <c r="F29" s="489">
        <v>0</v>
      </c>
      <c r="G29" s="1099"/>
      <c r="H29" s="1100"/>
      <c r="I29" s="1099"/>
      <c r="J29" s="740">
        <f t="shared" si="0"/>
        <v>0</v>
      </c>
      <c r="K29" s="1518" t="e">
        <f t="shared" si="1"/>
        <v>#DIV/0!</v>
      </c>
      <c r="L29" s="398"/>
      <c r="M29" s="1513"/>
      <c r="N29" s="1518"/>
      <c r="O29" s="789"/>
    </row>
    <row r="30" spans="1:15" x14ac:dyDescent="0.3">
      <c r="A30" s="422" t="s">
        <v>707</v>
      </c>
      <c r="B30" s="467">
        <v>511</v>
      </c>
      <c r="C30" s="558">
        <v>530</v>
      </c>
      <c r="D30" s="1126">
        <v>416</v>
      </c>
      <c r="E30" s="1126">
        <v>416</v>
      </c>
      <c r="F30" s="489">
        <v>46</v>
      </c>
      <c r="G30" s="1099"/>
      <c r="H30" s="1100"/>
      <c r="I30" s="1099"/>
      <c r="J30" s="740">
        <f t="shared" si="0"/>
        <v>46</v>
      </c>
      <c r="K30" s="1518">
        <f t="shared" si="1"/>
        <v>11.057692307692307</v>
      </c>
      <c r="L30" s="398"/>
      <c r="M30" s="1513"/>
      <c r="N30" s="1518"/>
      <c r="O30" s="789"/>
    </row>
    <row r="31" spans="1:15" x14ac:dyDescent="0.3">
      <c r="A31" s="422" t="s">
        <v>708</v>
      </c>
      <c r="B31" s="467">
        <v>518</v>
      </c>
      <c r="C31" s="558">
        <v>895</v>
      </c>
      <c r="D31" s="1126">
        <v>968</v>
      </c>
      <c r="E31" s="1126">
        <v>968</v>
      </c>
      <c r="F31" s="489">
        <v>305</v>
      </c>
      <c r="G31" s="1099"/>
      <c r="H31" s="1100"/>
      <c r="I31" s="1099"/>
      <c r="J31" s="740">
        <f t="shared" si="0"/>
        <v>305</v>
      </c>
      <c r="K31" s="1518">
        <f t="shared" si="1"/>
        <v>31.508264462809915</v>
      </c>
      <c r="L31" s="398"/>
      <c r="M31" s="1513"/>
      <c r="N31" s="1518"/>
      <c r="O31" s="789"/>
    </row>
    <row r="32" spans="1:15" x14ac:dyDescent="0.3">
      <c r="A32" s="422" t="s">
        <v>709</v>
      </c>
      <c r="B32" s="467">
        <v>521</v>
      </c>
      <c r="C32" s="558">
        <v>20106</v>
      </c>
      <c r="D32" s="1126">
        <v>19770</v>
      </c>
      <c r="E32" s="1126">
        <v>19770</v>
      </c>
      <c r="F32" s="489">
        <v>4431</v>
      </c>
      <c r="G32" s="1099"/>
      <c r="H32" s="1100"/>
      <c r="I32" s="1099"/>
      <c r="J32" s="740">
        <f t="shared" si="0"/>
        <v>4431</v>
      </c>
      <c r="K32" s="1518">
        <f t="shared" si="1"/>
        <v>22.412746585735963</v>
      </c>
      <c r="L32" s="398"/>
      <c r="M32" s="1513"/>
      <c r="N32" s="1518"/>
      <c r="O32" s="789"/>
    </row>
    <row r="33" spans="1:15" x14ac:dyDescent="0.3">
      <c r="A33" s="422" t="s">
        <v>710</v>
      </c>
      <c r="B33" s="467" t="s">
        <v>711</v>
      </c>
      <c r="C33" s="558">
        <v>7477</v>
      </c>
      <c r="D33" s="1126">
        <v>7285</v>
      </c>
      <c r="E33" s="1126">
        <v>7285</v>
      </c>
      <c r="F33" s="489">
        <v>1660</v>
      </c>
      <c r="G33" s="1099"/>
      <c r="H33" s="1100"/>
      <c r="I33" s="1099"/>
      <c r="J33" s="740">
        <f t="shared" si="0"/>
        <v>1660</v>
      </c>
      <c r="K33" s="1518">
        <f t="shared" si="1"/>
        <v>22.786547700754976</v>
      </c>
      <c r="L33" s="398"/>
      <c r="M33" s="1513"/>
      <c r="N33" s="1518"/>
      <c r="O33" s="789"/>
    </row>
    <row r="34" spans="1:15" x14ac:dyDescent="0.3">
      <c r="A34" s="422" t="s">
        <v>712</v>
      </c>
      <c r="B34" s="467">
        <v>557</v>
      </c>
      <c r="C34" s="558">
        <v>0</v>
      </c>
      <c r="D34" s="1126">
        <v>0</v>
      </c>
      <c r="E34" s="1126">
        <v>0</v>
      </c>
      <c r="F34" s="489">
        <v>0</v>
      </c>
      <c r="G34" s="1099"/>
      <c r="H34" s="1100"/>
      <c r="I34" s="1099"/>
      <c r="J34" s="740">
        <f t="shared" si="0"/>
        <v>0</v>
      </c>
      <c r="K34" s="1518" t="e">
        <f t="shared" si="1"/>
        <v>#DIV/0!</v>
      </c>
      <c r="L34" s="398"/>
      <c r="M34" s="1513"/>
      <c r="N34" s="1518"/>
      <c r="O34" s="789"/>
    </row>
    <row r="35" spans="1:15" x14ac:dyDescent="0.3">
      <c r="A35" s="422" t="s">
        <v>713</v>
      </c>
      <c r="B35" s="467">
        <v>551</v>
      </c>
      <c r="C35" s="558">
        <v>78</v>
      </c>
      <c r="D35" s="1126">
        <v>70</v>
      </c>
      <c r="E35" s="1126">
        <v>70</v>
      </c>
      <c r="F35" s="489">
        <v>17</v>
      </c>
      <c r="G35" s="1099"/>
      <c r="H35" s="1100"/>
      <c r="I35" s="1099"/>
      <c r="J35" s="740">
        <f t="shared" si="0"/>
        <v>17</v>
      </c>
      <c r="K35" s="1518">
        <f t="shared" si="1"/>
        <v>24.285714285714285</v>
      </c>
      <c r="L35" s="398"/>
      <c r="M35" s="1513"/>
      <c r="N35" s="1518"/>
      <c r="O35" s="789"/>
    </row>
    <row r="36" spans="1:15" ht="12.9" thickBot="1" x14ac:dyDescent="0.35">
      <c r="A36" s="388" t="s">
        <v>714</v>
      </c>
      <c r="B36" s="490" t="s">
        <v>715</v>
      </c>
      <c r="C36" s="515">
        <v>254</v>
      </c>
      <c r="D36" s="1127">
        <v>129</v>
      </c>
      <c r="E36" s="1127">
        <v>129</v>
      </c>
      <c r="F36" s="493">
        <v>64</v>
      </c>
      <c r="G36" s="1103"/>
      <c r="H36" s="1104"/>
      <c r="I36" s="1099"/>
      <c r="J36" s="1519">
        <f t="shared" si="0"/>
        <v>64</v>
      </c>
      <c r="K36" s="1520">
        <f t="shared" si="1"/>
        <v>49.612403100775197</v>
      </c>
      <c r="L36" s="398"/>
      <c r="M36" s="1512"/>
      <c r="N36" s="1523"/>
      <c r="O36" s="803"/>
    </row>
    <row r="37" spans="1:15" ht="12.9" thickBot="1" x14ac:dyDescent="0.35">
      <c r="A37" s="435" t="s">
        <v>716</v>
      </c>
      <c r="B37" s="498"/>
      <c r="C37" s="499">
        <f t="shared" ref="C37:I37" si="2">SUM(C27:C36)</f>
        <v>33159</v>
      </c>
      <c r="D37" s="500">
        <f t="shared" si="2"/>
        <v>33122</v>
      </c>
      <c r="E37" s="500">
        <f t="shared" si="2"/>
        <v>33122</v>
      </c>
      <c r="F37" s="442">
        <f t="shared" si="2"/>
        <v>8021</v>
      </c>
      <c r="G37" s="819">
        <f t="shared" si="2"/>
        <v>0</v>
      </c>
      <c r="H37" s="438">
        <f t="shared" si="2"/>
        <v>0</v>
      </c>
      <c r="I37" s="819">
        <f t="shared" si="2"/>
        <v>0</v>
      </c>
      <c r="J37" s="1530">
        <f t="shared" si="0"/>
        <v>8021</v>
      </c>
      <c r="K37" s="1531">
        <f t="shared" si="1"/>
        <v>24.21653281806654</v>
      </c>
      <c r="L37" s="398"/>
      <c r="M37" s="806">
        <f>SUM(M27:M36)</f>
        <v>0</v>
      </c>
      <c r="N37" s="820">
        <f>SUM(N27:N36)</f>
        <v>0</v>
      </c>
      <c r="O37" s="806">
        <f>SUM(O27:O36)</f>
        <v>0</v>
      </c>
    </row>
    <row r="38" spans="1:15" x14ac:dyDescent="0.3">
      <c r="A38" s="413" t="s">
        <v>717</v>
      </c>
      <c r="B38" s="457">
        <v>601</v>
      </c>
      <c r="C38" s="593">
        <v>0</v>
      </c>
      <c r="D38" s="1125">
        <v>0</v>
      </c>
      <c r="E38" s="1125">
        <v>0</v>
      </c>
      <c r="F38" s="505">
        <v>0</v>
      </c>
      <c r="G38" s="1109"/>
      <c r="H38" s="1108"/>
      <c r="I38" s="1099"/>
      <c r="J38" s="1516">
        <f t="shared" si="0"/>
        <v>0</v>
      </c>
      <c r="K38" s="1517" t="e">
        <f t="shared" si="1"/>
        <v>#DIV/0!</v>
      </c>
      <c r="L38" s="398"/>
      <c r="M38" s="1515"/>
      <c r="N38" s="1522"/>
      <c r="O38" s="795"/>
    </row>
    <row r="39" spans="1:15" x14ac:dyDescent="0.3">
      <c r="A39" s="422" t="s">
        <v>718</v>
      </c>
      <c r="B39" s="467">
        <v>602</v>
      </c>
      <c r="C39" s="558">
        <v>1574</v>
      </c>
      <c r="D39" s="1126">
        <v>2463</v>
      </c>
      <c r="E39" s="1126">
        <v>2463</v>
      </c>
      <c r="F39" s="489">
        <v>634</v>
      </c>
      <c r="G39" s="1099"/>
      <c r="H39" s="1100"/>
      <c r="I39" s="1099"/>
      <c r="J39" s="740">
        <f t="shared" si="0"/>
        <v>634</v>
      </c>
      <c r="K39" s="1518">
        <f t="shared" si="1"/>
        <v>25.740966301258627</v>
      </c>
      <c r="L39" s="398"/>
      <c r="M39" s="1513"/>
      <c r="N39" s="1518"/>
      <c r="O39" s="789"/>
    </row>
    <row r="40" spans="1:15" x14ac:dyDescent="0.3">
      <c r="A40" s="422" t="s">
        <v>719</v>
      </c>
      <c r="B40" s="467">
        <v>604</v>
      </c>
      <c r="C40" s="558">
        <v>0</v>
      </c>
      <c r="D40" s="1126">
        <v>0</v>
      </c>
      <c r="E40" s="1126">
        <v>0</v>
      </c>
      <c r="F40" s="489">
        <v>0</v>
      </c>
      <c r="G40" s="1099"/>
      <c r="H40" s="1100"/>
      <c r="I40" s="1099"/>
      <c r="J40" s="740">
        <f t="shared" si="0"/>
        <v>0</v>
      </c>
      <c r="K40" s="1518" t="e">
        <f t="shared" si="1"/>
        <v>#DIV/0!</v>
      </c>
      <c r="L40" s="398"/>
      <c r="M40" s="1513"/>
      <c r="N40" s="1518"/>
      <c r="O40" s="789"/>
    </row>
    <row r="41" spans="1:15" x14ac:dyDescent="0.3">
      <c r="A41" s="422" t="s">
        <v>720</v>
      </c>
      <c r="B41" s="467" t="s">
        <v>721</v>
      </c>
      <c r="C41" s="558">
        <v>30862</v>
      </c>
      <c r="D41" s="1126">
        <v>30149</v>
      </c>
      <c r="E41" s="1126">
        <v>30149</v>
      </c>
      <c r="F41" s="489">
        <v>6896</v>
      </c>
      <c r="G41" s="1099"/>
      <c r="H41" s="1100"/>
      <c r="I41" s="1099"/>
      <c r="J41" s="740">
        <f t="shared" si="0"/>
        <v>6896</v>
      </c>
      <c r="K41" s="1518">
        <f t="shared" si="1"/>
        <v>22.873063783210057</v>
      </c>
      <c r="L41" s="398"/>
      <c r="M41" s="1513"/>
      <c r="N41" s="1518"/>
      <c r="O41" s="789"/>
    </row>
    <row r="42" spans="1:15" ht="12.9" thickBot="1" x14ac:dyDescent="0.35">
      <c r="A42" s="388" t="s">
        <v>722</v>
      </c>
      <c r="B42" s="490" t="s">
        <v>723</v>
      </c>
      <c r="C42" s="515">
        <v>914</v>
      </c>
      <c r="D42" s="1127">
        <v>510</v>
      </c>
      <c r="E42" s="1127">
        <v>510</v>
      </c>
      <c r="F42" s="493">
        <v>66</v>
      </c>
      <c r="G42" s="1103"/>
      <c r="H42" s="1104"/>
      <c r="I42" s="1099"/>
      <c r="J42" s="1519">
        <f t="shared" si="0"/>
        <v>66</v>
      </c>
      <c r="K42" s="1520">
        <f t="shared" si="1"/>
        <v>12.941176470588237</v>
      </c>
      <c r="L42" s="398"/>
      <c r="M42" s="1512"/>
      <c r="N42" s="1523"/>
      <c r="O42" s="803"/>
    </row>
    <row r="43" spans="1:15" ht="12.9" thickBot="1" x14ac:dyDescent="0.35">
      <c r="A43" s="435" t="s">
        <v>724</v>
      </c>
      <c r="B43" s="498" t="s">
        <v>683</v>
      </c>
      <c r="C43" s="499">
        <f t="shared" ref="C43:I43" si="3">SUM(C38:C42)</f>
        <v>33350</v>
      </c>
      <c r="D43" s="500">
        <f t="shared" si="3"/>
        <v>33122</v>
      </c>
      <c r="E43" s="500">
        <f t="shared" si="3"/>
        <v>33122</v>
      </c>
      <c r="F43" s="442">
        <f t="shared" si="3"/>
        <v>7596</v>
      </c>
      <c r="G43" s="819">
        <f t="shared" si="3"/>
        <v>0</v>
      </c>
      <c r="H43" s="438">
        <f t="shared" si="3"/>
        <v>0</v>
      </c>
      <c r="I43" s="1132">
        <f t="shared" si="3"/>
        <v>0</v>
      </c>
      <c r="J43" s="1530">
        <f t="shared" si="0"/>
        <v>7596</v>
      </c>
      <c r="K43" s="1522">
        <f t="shared" si="1"/>
        <v>22.933397741682267</v>
      </c>
      <c r="L43" s="398"/>
      <c r="M43" s="806">
        <f>SUM(M38:M42)</f>
        <v>0</v>
      </c>
      <c r="N43" s="820">
        <f>SUM(N38:N42)</f>
        <v>0</v>
      </c>
      <c r="O43" s="806">
        <f>SUM(O38:O42)</f>
        <v>0</v>
      </c>
    </row>
    <row r="44" spans="1:15" s="595" customFormat="1" ht="5.25" customHeight="1" thickBot="1" x14ac:dyDescent="0.35">
      <c r="A44" s="513"/>
      <c r="B44" s="514"/>
      <c r="C44" s="515"/>
      <c r="D44" s="811"/>
      <c r="E44" s="811"/>
      <c r="F44" s="517"/>
      <c r="G44" s="1134"/>
      <c r="H44" s="1135">
        <f>N44-G44</f>
        <v>0</v>
      </c>
      <c r="I44" s="1134"/>
      <c r="J44" s="799">
        <f t="shared" si="0"/>
        <v>0</v>
      </c>
      <c r="K44" s="1136" t="e">
        <f t="shared" si="1"/>
        <v>#DIV/0!</v>
      </c>
      <c r="L44" s="520"/>
      <c r="M44" s="1525"/>
      <c r="N44" s="820"/>
      <c r="O44" s="820"/>
    </row>
    <row r="45" spans="1:15" ht="12.9" thickBot="1" x14ac:dyDescent="0.35">
      <c r="A45" s="524" t="s">
        <v>725</v>
      </c>
      <c r="B45" s="498" t="s">
        <v>683</v>
      </c>
      <c r="C45" s="442">
        <f t="shared" ref="C45:I45" si="4">C43-C41</f>
        <v>2488</v>
      </c>
      <c r="D45" s="437">
        <f t="shared" si="4"/>
        <v>2973</v>
      </c>
      <c r="E45" s="437">
        <f t="shared" si="4"/>
        <v>2973</v>
      </c>
      <c r="F45" s="442">
        <f t="shared" si="4"/>
        <v>700</v>
      </c>
      <c r="G45" s="819">
        <f t="shared" si="4"/>
        <v>0</v>
      </c>
      <c r="H45" s="438">
        <f t="shared" si="4"/>
        <v>0</v>
      </c>
      <c r="I45" s="445">
        <f t="shared" si="4"/>
        <v>0</v>
      </c>
      <c r="J45" s="799">
        <f t="shared" si="0"/>
        <v>700</v>
      </c>
      <c r="K45" s="1136">
        <f t="shared" si="1"/>
        <v>23.545240497813658</v>
      </c>
      <c r="L45" s="398"/>
      <c r="M45" s="806">
        <f>M43-M41</f>
        <v>0</v>
      </c>
      <c r="N45" s="820">
        <f>N43-N41</f>
        <v>0</v>
      </c>
      <c r="O45" s="806">
        <f>O43-O41</f>
        <v>0</v>
      </c>
    </row>
    <row r="46" spans="1:15" ht="12.9" thickBot="1" x14ac:dyDescent="0.35">
      <c r="A46" s="435" t="s">
        <v>726</v>
      </c>
      <c r="B46" s="498" t="s">
        <v>683</v>
      </c>
      <c r="C46" s="442">
        <f t="shared" ref="C46:I46" si="5">C43-C37</f>
        <v>191</v>
      </c>
      <c r="D46" s="437">
        <f t="shared" si="5"/>
        <v>0</v>
      </c>
      <c r="E46" s="437">
        <f t="shared" si="5"/>
        <v>0</v>
      </c>
      <c r="F46" s="442">
        <f t="shared" si="5"/>
        <v>-425</v>
      </c>
      <c r="G46" s="819">
        <f t="shared" si="5"/>
        <v>0</v>
      </c>
      <c r="H46" s="438">
        <f t="shared" si="5"/>
        <v>0</v>
      </c>
      <c r="I46" s="445">
        <f t="shared" si="5"/>
        <v>0</v>
      </c>
      <c r="J46" s="799">
        <f t="shared" si="0"/>
        <v>-425</v>
      </c>
      <c r="K46" s="1136" t="e">
        <f t="shared" si="1"/>
        <v>#DIV/0!</v>
      </c>
      <c r="L46" s="398"/>
      <c r="M46" s="806">
        <f>M43-M37</f>
        <v>0</v>
      </c>
      <c r="N46" s="820">
        <f>N43-N37</f>
        <v>0</v>
      </c>
      <c r="O46" s="806">
        <f>O43-O37</f>
        <v>0</v>
      </c>
    </row>
    <row r="47" spans="1:15" ht="12.9" thickBot="1" x14ac:dyDescent="0.35">
      <c r="A47" s="527" t="s">
        <v>727</v>
      </c>
      <c r="B47" s="528" t="s">
        <v>683</v>
      </c>
      <c r="C47" s="442">
        <f t="shared" ref="C47:I47" si="6">C46-C41</f>
        <v>-30671</v>
      </c>
      <c r="D47" s="437">
        <f t="shared" si="6"/>
        <v>-30149</v>
      </c>
      <c r="E47" s="437">
        <f t="shared" si="6"/>
        <v>-30149</v>
      </c>
      <c r="F47" s="442">
        <f t="shared" si="6"/>
        <v>-7321</v>
      </c>
      <c r="G47" s="819">
        <f t="shared" si="6"/>
        <v>0</v>
      </c>
      <c r="H47" s="438">
        <f t="shared" si="6"/>
        <v>0</v>
      </c>
      <c r="I47" s="445">
        <f t="shared" si="6"/>
        <v>0</v>
      </c>
      <c r="J47" s="799">
        <f t="shared" si="0"/>
        <v>-7321</v>
      </c>
      <c r="K47" s="806">
        <f t="shared" si="1"/>
        <v>24.282729112076687</v>
      </c>
      <c r="L47" s="398"/>
      <c r="M47" s="503">
        <f>M46-M41</f>
        <v>0</v>
      </c>
      <c r="N47" s="502">
        <f>N46-N41</f>
        <v>0</v>
      </c>
      <c r="O47" s="503">
        <f>O46-O41</f>
        <v>0</v>
      </c>
    </row>
    <row r="50" spans="1:10" ht="14.15" x14ac:dyDescent="0.35">
      <c r="A50" s="530" t="s">
        <v>728</v>
      </c>
    </row>
    <row r="51" spans="1:10" ht="14.15" x14ac:dyDescent="0.35">
      <c r="A51" s="530" t="s">
        <v>729</v>
      </c>
    </row>
    <row r="52" spans="1:10" ht="14.15" x14ac:dyDescent="0.35">
      <c r="A52" s="532" t="s">
        <v>730</v>
      </c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4" spans="1:10" s="534" customFormat="1" ht="14.15" x14ac:dyDescent="0.35">
      <c r="A54" s="532"/>
      <c r="B54" s="533"/>
      <c r="E54" s="535"/>
      <c r="F54" s="535"/>
      <c r="G54" s="535"/>
      <c r="H54" s="535"/>
      <c r="I54" s="535"/>
      <c r="J54" s="535"/>
    </row>
    <row r="55" spans="1:10" s="534" customFormat="1" ht="14.15" x14ac:dyDescent="0.35">
      <c r="A55" s="532" t="s">
        <v>795</v>
      </c>
      <c r="B55" s="533"/>
      <c r="E55" s="535"/>
      <c r="F55" s="535"/>
      <c r="G55" s="535"/>
      <c r="H55" s="535"/>
      <c r="I55" s="535"/>
      <c r="J55" s="535"/>
    </row>
    <row r="56" spans="1:10" ht="14.15" x14ac:dyDescent="0.35">
      <c r="A56" s="597" t="s">
        <v>796</v>
      </c>
    </row>
    <row r="59" spans="1:10" x14ac:dyDescent="0.3">
      <c r="A59" s="597" t="s">
        <v>797</v>
      </c>
    </row>
    <row r="61" spans="1:10" x14ac:dyDescent="0.3">
      <c r="A61" s="597" t="s">
        <v>798</v>
      </c>
    </row>
    <row r="63" spans="1:10" x14ac:dyDescent="0.3">
      <c r="A63" s="1545"/>
    </row>
  </sheetData>
  <mergeCells count="3">
    <mergeCell ref="A1:O1"/>
    <mergeCell ref="B7:O7"/>
    <mergeCell ref="F9:I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zoomScale="92" zoomScaleNormal="92" zoomScaleSheetLayoutView="100" workbookViewId="0">
      <pane xSplit="5" topLeftCell="F1" activePane="topRight" state="frozen"/>
      <selection pane="topRight" activeCell="G277" activeCellId="7" sqref="G62 G97 G116 G128 G154 G200 G271 G277"/>
    </sheetView>
  </sheetViews>
  <sheetFormatPr defaultColWidth="9.07421875" defaultRowHeight="12.45" x14ac:dyDescent="0.3"/>
  <cols>
    <col min="1" max="1" width="7.23046875" style="63" customWidth="1"/>
    <col min="2" max="2" width="10.07421875" style="63" customWidth="1"/>
    <col min="3" max="3" width="67.23046875" style="63" customWidth="1"/>
    <col min="4" max="5" width="15.84375" style="62" customWidth="1"/>
    <col min="6" max="6" width="15.84375" style="63" customWidth="1"/>
    <col min="7" max="16384" width="9.07421875" style="63"/>
  </cols>
  <sheetData>
    <row r="1" spans="1:7" ht="21" customHeight="1" x14ac:dyDescent="0.4">
      <c r="A1" s="64" t="s">
        <v>92</v>
      </c>
      <c r="B1" s="65"/>
      <c r="C1" s="66"/>
      <c r="D1" s="232"/>
      <c r="E1" s="227"/>
    </row>
    <row r="2" spans="1:7" ht="22.5" customHeight="1" x14ac:dyDescent="0.5">
      <c r="A2" s="64"/>
      <c r="B2" s="65"/>
      <c r="C2" s="105"/>
    </row>
    <row r="3" spans="1:7" s="65" customFormat="1" ht="24" customHeight="1" x14ac:dyDescent="0.5">
      <c r="A3" s="67" t="s">
        <v>305</v>
      </c>
      <c r="B3" s="67"/>
      <c r="C3" s="241" t="s">
        <v>586</v>
      </c>
      <c r="D3" s="228"/>
      <c r="E3" s="228"/>
    </row>
    <row r="4" spans="1:7" s="51" customFormat="1" ht="12.75" hidden="1" customHeight="1" x14ac:dyDescent="0.35">
      <c r="A4" s="68"/>
      <c r="B4" s="69"/>
      <c r="C4" s="68"/>
      <c r="D4" s="55"/>
      <c r="E4" s="55"/>
    </row>
    <row r="5" spans="1:7" s="51" customFormat="1" ht="18" customHeight="1" thickBot="1" x14ac:dyDescent="0.4">
      <c r="A5" s="68"/>
      <c r="B5" s="69"/>
      <c r="C5" s="68"/>
      <c r="D5" s="55"/>
      <c r="E5" s="55"/>
    </row>
    <row r="6" spans="1:7" s="51" customFormat="1" ht="15" customHeight="1" x14ac:dyDescent="0.4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357</v>
      </c>
    </row>
    <row r="7" spans="1:7" s="51" customFormat="1" ht="21" customHeight="1" thickBot="1" x14ac:dyDescent="0.45">
      <c r="A7" s="108"/>
      <c r="B7" s="109"/>
      <c r="C7" s="110"/>
      <c r="D7" s="230" t="s">
        <v>10</v>
      </c>
      <c r="E7" s="230" t="s">
        <v>9</v>
      </c>
      <c r="F7" s="216" t="s">
        <v>587</v>
      </c>
      <c r="G7" s="114" t="s">
        <v>358</v>
      </c>
    </row>
    <row r="8" spans="1:7" s="51" customFormat="1" ht="18" customHeight="1" thickTop="1" x14ac:dyDescent="0.4">
      <c r="A8" s="240">
        <v>10</v>
      </c>
      <c r="B8" s="240"/>
      <c r="C8" s="93" t="s">
        <v>354</v>
      </c>
      <c r="D8" s="83"/>
      <c r="E8" s="192"/>
      <c r="F8" s="131"/>
      <c r="G8" s="129"/>
    </row>
    <row r="9" spans="1:7" s="51" customFormat="1" ht="15" hidden="1" customHeight="1" x14ac:dyDescent="0.35">
      <c r="A9" s="59"/>
      <c r="B9" s="233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35">
      <c r="A10" s="74"/>
      <c r="B10" s="130">
        <v>2212</v>
      </c>
      <c r="C10" s="73" t="s">
        <v>94</v>
      </c>
      <c r="D10" s="53">
        <v>10163</v>
      </c>
      <c r="E10" s="181">
        <v>10144</v>
      </c>
      <c r="F10" s="112">
        <v>2056.3000000000002</v>
      </c>
      <c r="G10" s="111">
        <f>(F10/E10)*100</f>
        <v>20.27109621451104</v>
      </c>
    </row>
    <row r="11" spans="1:7" s="51" customFormat="1" ht="15" customHeight="1" x14ac:dyDescent="0.35">
      <c r="A11" s="59"/>
      <c r="B11" s="31">
        <v>2219</v>
      </c>
      <c r="C11" s="72" t="s">
        <v>95</v>
      </c>
      <c r="D11" s="53">
        <v>2805</v>
      </c>
      <c r="E11" s="181">
        <v>2855</v>
      </c>
      <c r="F11" s="112">
        <v>1514.4</v>
      </c>
      <c r="G11" s="111">
        <f t="shared" ref="G11:G26" si="0">(F11/E11)*100</f>
        <v>53.04378283712785</v>
      </c>
    </row>
    <row r="12" spans="1:7" s="51" customFormat="1" ht="15" customHeight="1" x14ac:dyDescent="0.35">
      <c r="A12" s="59"/>
      <c r="B12" s="233">
        <v>2221</v>
      </c>
      <c r="C12" s="59" t="s">
        <v>96</v>
      </c>
      <c r="D12" s="53">
        <v>150</v>
      </c>
      <c r="E12" s="181">
        <v>150</v>
      </c>
      <c r="F12" s="112">
        <v>11.1</v>
      </c>
      <c r="G12" s="111">
        <f t="shared" si="0"/>
        <v>7.3999999999999995</v>
      </c>
    </row>
    <row r="13" spans="1:7" s="51" customFormat="1" ht="15" hidden="1" customHeight="1" x14ac:dyDescent="0.35">
      <c r="A13" s="59"/>
      <c r="B13" s="233">
        <v>3113</v>
      </c>
      <c r="C13" s="59" t="s">
        <v>102</v>
      </c>
      <c r="D13" s="53"/>
      <c r="E13" s="181"/>
      <c r="F13" s="112"/>
      <c r="G13" s="111" t="e">
        <f t="shared" si="0"/>
        <v>#DIV/0!</v>
      </c>
    </row>
    <row r="14" spans="1:7" s="51" customFormat="1" ht="15" hidden="1" customHeight="1" x14ac:dyDescent="0.35">
      <c r="A14" s="59"/>
      <c r="B14" s="31">
        <v>3326</v>
      </c>
      <c r="C14" s="73" t="s">
        <v>407</v>
      </c>
      <c r="D14" s="53"/>
      <c r="E14" s="181"/>
      <c r="F14" s="112"/>
      <c r="G14" s="111" t="e">
        <f t="shared" si="0"/>
        <v>#DIV/0!</v>
      </c>
    </row>
    <row r="15" spans="1:7" s="51" customFormat="1" ht="15" customHeight="1" x14ac:dyDescent="0.35">
      <c r="A15" s="59"/>
      <c r="B15" s="31">
        <v>2271</v>
      </c>
      <c r="C15" s="73" t="s">
        <v>590</v>
      </c>
      <c r="D15" s="53">
        <v>1350</v>
      </c>
      <c r="E15" s="181">
        <v>1350</v>
      </c>
      <c r="F15" s="112">
        <v>2.5</v>
      </c>
      <c r="G15" s="111">
        <f t="shared" si="0"/>
        <v>0.1851851851851852</v>
      </c>
    </row>
    <row r="16" spans="1:7" s="51" customFormat="1" ht="15" customHeight="1" x14ac:dyDescent="0.35">
      <c r="A16" s="59"/>
      <c r="B16" s="31">
        <v>3421</v>
      </c>
      <c r="C16" s="73" t="s">
        <v>109</v>
      </c>
      <c r="D16" s="53">
        <v>1710</v>
      </c>
      <c r="E16" s="181">
        <v>1463.6</v>
      </c>
      <c r="F16" s="112">
        <v>8.1</v>
      </c>
      <c r="G16" s="111">
        <f t="shared" si="0"/>
        <v>0.55342989887947525</v>
      </c>
    </row>
    <row r="17" spans="1:7" s="51" customFormat="1" ht="15.75" customHeight="1" x14ac:dyDescent="0.35">
      <c r="A17" s="59"/>
      <c r="B17" s="31">
        <v>3631</v>
      </c>
      <c r="C17" s="73" t="s">
        <v>112</v>
      </c>
      <c r="D17" s="53">
        <v>7461</v>
      </c>
      <c r="E17" s="181">
        <v>7347.6</v>
      </c>
      <c r="F17" s="112">
        <v>1920.7</v>
      </c>
      <c r="G17" s="111">
        <f t="shared" si="0"/>
        <v>26.140508465349228</v>
      </c>
    </row>
    <row r="18" spans="1:7" s="51" customFormat="1" ht="15.75" customHeight="1" x14ac:dyDescent="0.35">
      <c r="A18" s="59"/>
      <c r="B18" s="31">
        <v>3632</v>
      </c>
      <c r="C18" s="73" t="s">
        <v>113</v>
      </c>
      <c r="D18" s="53">
        <v>0</v>
      </c>
      <c r="E18" s="181">
        <v>30</v>
      </c>
      <c r="F18" s="112">
        <v>1.9</v>
      </c>
      <c r="G18" s="111">
        <f t="shared" si="0"/>
        <v>6.3333333333333321</v>
      </c>
    </row>
    <row r="19" spans="1:7" s="51" customFormat="1" ht="15" customHeight="1" x14ac:dyDescent="0.35">
      <c r="A19" s="59"/>
      <c r="B19" s="233">
        <v>3639</v>
      </c>
      <c r="C19" s="59" t="s">
        <v>398</v>
      </c>
      <c r="D19" s="53">
        <v>7235</v>
      </c>
      <c r="E19" s="181">
        <v>6665.1</v>
      </c>
      <c r="F19" s="112">
        <v>1343.3</v>
      </c>
      <c r="G19" s="111">
        <f t="shared" si="0"/>
        <v>20.154236245517694</v>
      </c>
    </row>
    <row r="20" spans="1:7" s="51" customFormat="1" ht="15" customHeight="1" x14ac:dyDescent="0.35">
      <c r="A20" s="59"/>
      <c r="B20" s="31">
        <v>3722</v>
      </c>
      <c r="C20" s="73" t="s">
        <v>117</v>
      </c>
      <c r="D20" s="53">
        <v>33882</v>
      </c>
      <c r="E20" s="181">
        <v>38506.699999999997</v>
      </c>
      <c r="F20" s="112">
        <v>12033.7</v>
      </c>
      <c r="G20" s="111">
        <f t="shared" si="0"/>
        <v>31.250925163672822</v>
      </c>
    </row>
    <row r="21" spans="1:7" s="51" customFormat="1" ht="15" hidden="1" customHeight="1" x14ac:dyDescent="0.35">
      <c r="A21" s="59"/>
      <c r="B21" s="31">
        <v>3726</v>
      </c>
      <c r="C21" s="72" t="s">
        <v>118</v>
      </c>
      <c r="D21" s="53"/>
      <c r="E21" s="181"/>
      <c r="F21" s="112"/>
      <c r="G21" s="111" t="e">
        <f t="shared" si="0"/>
        <v>#DIV/0!</v>
      </c>
    </row>
    <row r="22" spans="1:7" s="51" customFormat="1" ht="15" customHeight="1" x14ac:dyDescent="0.35">
      <c r="A22" s="59"/>
      <c r="B22" s="85">
        <v>3745</v>
      </c>
      <c r="C22" s="76" t="s">
        <v>121</v>
      </c>
      <c r="D22" s="53">
        <v>17812</v>
      </c>
      <c r="E22" s="181">
        <v>17697</v>
      </c>
      <c r="F22" s="112">
        <v>2855.6</v>
      </c>
      <c r="G22" s="111">
        <f t="shared" si="0"/>
        <v>16.136068260157089</v>
      </c>
    </row>
    <row r="23" spans="1:7" s="51" customFormat="1" ht="15" customHeight="1" x14ac:dyDescent="0.35">
      <c r="A23" s="59"/>
      <c r="B23" s="31">
        <v>4349</v>
      </c>
      <c r="C23" s="59" t="s">
        <v>501</v>
      </c>
      <c r="D23" s="53">
        <v>1970</v>
      </c>
      <c r="E23" s="181">
        <v>2436</v>
      </c>
      <c r="F23" s="112">
        <v>937.3</v>
      </c>
      <c r="G23" s="111">
        <f t="shared" si="0"/>
        <v>38.477011494252871</v>
      </c>
    </row>
    <row r="24" spans="1:7" s="51" customFormat="1" ht="15" hidden="1" customHeight="1" thickBot="1" x14ac:dyDescent="0.4">
      <c r="A24" s="135"/>
      <c r="B24" s="261">
        <v>5269</v>
      </c>
      <c r="C24" s="75" t="s">
        <v>556</v>
      </c>
      <c r="D24" s="53">
        <v>0</v>
      </c>
      <c r="E24" s="181">
        <v>0</v>
      </c>
      <c r="F24" s="112"/>
      <c r="G24" s="111" t="e">
        <f t="shared" si="0"/>
        <v>#DIV/0!</v>
      </c>
    </row>
    <row r="25" spans="1:7" s="51" customFormat="1" ht="15" customHeight="1" thickBot="1" x14ac:dyDescent="0.4">
      <c r="A25" s="135"/>
      <c r="B25" s="261">
        <v>6171</v>
      </c>
      <c r="C25" s="75" t="s">
        <v>138</v>
      </c>
      <c r="D25" s="53">
        <v>20489</v>
      </c>
      <c r="E25" s="181">
        <v>16382</v>
      </c>
      <c r="F25" s="112">
        <v>4005.5</v>
      </c>
      <c r="G25" s="119">
        <f t="shared" si="0"/>
        <v>24.450616530338177</v>
      </c>
    </row>
    <row r="26" spans="1:7" s="51" customFormat="1" ht="22.5" customHeight="1" thickTop="1" thickBot="1" x14ac:dyDescent="0.45">
      <c r="A26" s="79"/>
      <c r="B26" s="80"/>
      <c r="C26" s="89" t="s">
        <v>349</v>
      </c>
      <c r="D26" s="87">
        <f>SUM(D8:D25)</f>
        <v>105027</v>
      </c>
      <c r="E26" s="184">
        <f>SUM(E8:E25)</f>
        <v>105027</v>
      </c>
      <c r="F26" s="203">
        <f>SUM(F8:F25)</f>
        <v>26690.399999999998</v>
      </c>
      <c r="G26" s="117">
        <f t="shared" si="0"/>
        <v>25.412893827301549</v>
      </c>
    </row>
    <row r="27" spans="1:7" s="51" customFormat="1" ht="12.75" customHeight="1" x14ac:dyDescent="0.35">
      <c r="A27" s="68"/>
      <c r="B27" s="69"/>
      <c r="C27" s="68"/>
      <c r="D27" s="55"/>
      <c r="E27" s="55"/>
    </row>
    <row r="28" spans="1:7" s="51" customFormat="1" ht="12.75" customHeight="1" thickBot="1" x14ac:dyDescent="0.4">
      <c r="A28" s="68"/>
      <c r="B28" s="69"/>
      <c r="C28" s="68"/>
      <c r="D28" s="55"/>
      <c r="E28" s="55"/>
    </row>
    <row r="29" spans="1:7" s="51" customFormat="1" ht="15.45" x14ac:dyDescent="0.4">
      <c r="A29" s="106" t="s">
        <v>14</v>
      </c>
      <c r="B29" s="107" t="s">
        <v>13</v>
      </c>
      <c r="C29" s="106" t="s">
        <v>12</v>
      </c>
      <c r="D29" s="229" t="s">
        <v>11</v>
      </c>
      <c r="E29" s="229" t="s">
        <v>11</v>
      </c>
      <c r="F29" s="20" t="s">
        <v>0</v>
      </c>
      <c r="G29" s="113" t="s">
        <v>357</v>
      </c>
    </row>
    <row r="30" spans="1:7" s="51" customFormat="1" ht="15.75" customHeight="1" thickBot="1" x14ac:dyDescent="0.45">
      <c r="A30" s="108"/>
      <c r="B30" s="109"/>
      <c r="C30" s="110"/>
      <c r="D30" s="230" t="s">
        <v>10</v>
      </c>
      <c r="E30" s="230" t="s">
        <v>9</v>
      </c>
      <c r="F30" s="216" t="s">
        <v>587</v>
      </c>
      <c r="G30" s="114" t="s">
        <v>358</v>
      </c>
    </row>
    <row r="31" spans="1:7" s="51" customFormat="1" ht="16.5" customHeight="1" thickTop="1" x14ac:dyDescent="0.4">
      <c r="A31" s="57">
        <v>20</v>
      </c>
      <c r="B31" s="57"/>
      <c r="C31" s="86" t="s">
        <v>445</v>
      </c>
      <c r="D31" s="52"/>
      <c r="E31" s="193"/>
      <c r="F31" s="131"/>
      <c r="G31" s="129"/>
    </row>
    <row r="32" spans="1:7" s="51" customFormat="1" ht="16.5" customHeight="1" x14ac:dyDescent="0.35">
      <c r="A32" s="56"/>
      <c r="B32" s="56"/>
      <c r="C32" s="58"/>
      <c r="D32" s="53"/>
      <c r="E32" s="181"/>
      <c r="F32" s="132"/>
      <c r="G32" s="59"/>
    </row>
    <row r="33" spans="1:7" s="51" customFormat="1" ht="15" hidden="1" customHeight="1" x14ac:dyDescent="0.35">
      <c r="A33" s="59"/>
      <c r="B33" s="71">
        <v>3541</v>
      </c>
      <c r="C33" s="59" t="s">
        <v>152</v>
      </c>
      <c r="D33" s="53">
        <v>0</v>
      </c>
      <c r="E33" s="181">
        <v>0</v>
      </c>
      <c r="F33" s="112">
        <v>0</v>
      </c>
      <c r="G33" s="119" t="e">
        <f>(#REF!/E33)*100</f>
        <v>#REF!</v>
      </c>
    </row>
    <row r="34" spans="1:7" s="51" customFormat="1" ht="15" customHeight="1" x14ac:dyDescent="0.35">
      <c r="A34" s="59"/>
      <c r="B34" s="71">
        <v>3599</v>
      </c>
      <c r="C34" s="59" t="s">
        <v>153</v>
      </c>
      <c r="D34" s="53">
        <v>5</v>
      </c>
      <c r="E34" s="181">
        <v>5</v>
      </c>
      <c r="F34" s="112">
        <v>0</v>
      </c>
      <c r="G34" s="111">
        <f t="shared" ref="G34:G46" si="1">(F34/E34)*100</f>
        <v>0</v>
      </c>
    </row>
    <row r="35" spans="1:7" s="51" customFormat="1" ht="15" hidden="1" customHeight="1" x14ac:dyDescent="0.35">
      <c r="A35" s="59"/>
      <c r="B35" s="71">
        <v>4193</v>
      </c>
      <c r="C35" s="59" t="s">
        <v>154</v>
      </c>
      <c r="D35" s="53"/>
      <c r="E35" s="181"/>
      <c r="F35" s="112"/>
      <c r="G35" s="111" t="e">
        <f t="shared" si="1"/>
        <v>#DIV/0!</v>
      </c>
    </row>
    <row r="36" spans="1:7" s="51" customFormat="1" ht="15" hidden="1" customHeight="1" x14ac:dyDescent="0.35">
      <c r="A36" s="59"/>
      <c r="B36" s="71">
        <v>3900</v>
      </c>
      <c r="C36" s="59" t="s">
        <v>418</v>
      </c>
      <c r="D36" s="53"/>
      <c r="E36" s="181"/>
      <c r="F36" s="112"/>
      <c r="G36" s="111" t="e">
        <f t="shared" si="1"/>
        <v>#DIV/0!</v>
      </c>
    </row>
    <row r="37" spans="1:7" s="51" customFormat="1" ht="15" x14ac:dyDescent="0.35">
      <c r="A37" s="78"/>
      <c r="B37" s="71">
        <v>4312</v>
      </c>
      <c r="C37" s="59" t="s">
        <v>263</v>
      </c>
      <c r="D37" s="53">
        <v>350</v>
      </c>
      <c r="E37" s="181">
        <v>359</v>
      </c>
      <c r="F37" s="112">
        <v>88.4</v>
      </c>
      <c r="G37" s="111">
        <f t="shared" si="1"/>
        <v>24.623955431754876</v>
      </c>
    </row>
    <row r="38" spans="1:7" s="51" customFormat="1" ht="15" x14ac:dyDescent="0.35">
      <c r="A38" s="78"/>
      <c r="B38" s="71">
        <v>4319</v>
      </c>
      <c r="C38" s="59" t="s">
        <v>322</v>
      </c>
      <c r="D38" s="53">
        <v>457</v>
      </c>
      <c r="E38" s="181">
        <v>457</v>
      </c>
      <c r="F38" s="112">
        <v>115.3</v>
      </c>
      <c r="G38" s="111">
        <f t="shared" si="1"/>
        <v>25.229759299781179</v>
      </c>
    </row>
    <row r="39" spans="1:7" s="51" customFormat="1" ht="15" x14ac:dyDescent="0.35">
      <c r="A39" s="78"/>
      <c r="B39" s="71">
        <v>4329</v>
      </c>
      <c r="C39" s="59" t="s">
        <v>155</v>
      </c>
      <c r="D39" s="53">
        <v>15</v>
      </c>
      <c r="E39" s="181">
        <v>15</v>
      </c>
      <c r="F39" s="112">
        <v>7.5</v>
      </c>
      <c r="G39" s="111">
        <f t="shared" si="1"/>
        <v>50</v>
      </c>
    </row>
    <row r="40" spans="1:7" s="51" customFormat="1" ht="15" hidden="1" x14ac:dyDescent="0.35">
      <c r="A40" s="59"/>
      <c r="B40" s="71">
        <v>4333</v>
      </c>
      <c r="C40" s="59" t="s">
        <v>156</v>
      </c>
      <c r="D40" s="53"/>
      <c r="E40" s="181"/>
      <c r="F40" s="112"/>
      <c r="G40" s="111" t="e">
        <f t="shared" si="1"/>
        <v>#DIV/0!</v>
      </c>
    </row>
    <row r="41" spans="1:7" s="51" customFormat="1" ht="15" x14ac:dyDescent="0.35">
      <c r="A41" s="59"/>
      <c r="B41" s="71">
        <v>4339</v>
      </c>
      <c r="C41" s="59" t="s">
        <v>157</v>
      </c>
      <c r="D41" s="53">
        <v>4244</v>
      </c>
      <c r="E41" s="181">
        <v>4205.8</v>
      </c>
      <c r="F41" s="112">
        <v>1745.2</v>
      </c>
      <c r="G41" s="111">
        <f t="shared" si="1"/>
        <v>41.495078225307907</v>
      </c>
    </row>
    <row r="42" spans="1:7" s="51" customFormat="1" ht="15" customHeight="1" x14ac:dyDescent="0.35">
      <c r="A42" s="59"/>
      <c r="B42" s="71">
        <v>4342</v>
      </c>
      <c r="C42" s="59" t="s">
        <v>158</v>
      </c>
      <c r="D42" s="53">
        <v>120</v>
      </c>
      <c r="E42" s="181">
        <v>1073.5999999999999</v>
      </c>
      <c r="F42" s="112">
        <v>54.9</v>
      </c>
      <c r="G42" s="111">
        <f t="shared" si="1"/>
        <v>5.1136363636363642</v>
      </c>
    </row>
    <row r="43" spans="1:7" s="51" customFormat="1" ht="15" customHeight="1" x14ac:dyDescent="0.35">
      <c r="A43" s="59"/>
      <c r="B43" s="71">
        <v>4343</v>
      </c>
      <c r="C43" s="59" t="s">
        <v>159</v>
      </c>
      <c r="D43" s="53">
        <v>50</v>
      </c>
      <c r="E43" s="181">
        <v>64</v>
      </c>
      <c r="F43" s="112">
        <v>0</v>
      </c>
      <c r="G43" s="111">
        <f t="shared" si="1"/>
        <v>0</v>
      </c>
    </row>
    <row r="44" spans="1:7" s="51" customFormat="1" ht="15" customHeight="1" x14ac:dyDescent="0.35">
      <c r="A44" s="59"/>
      <c r="B44" s="71">
        <v>4344</v>
      </c>
      <c r="C44" s="59" t="s">
        <v>280</v>
      </c>
      <c r="D44" s="53">
        <v>170</v>
      </c>
      <c r="E44" s="181">
        <v>271.39999999999998</v>
      </c>
      <c r="F44" s="112">
        <v>179.6</v>
      </c>
      <c r="G44" s="111">
        <f t="shared" si="1"/>
        <v>66.175386882829784</v>
      </c>
    </row>
    <row r="45" spans="1:7" s="51" customFormat="1" ht="15" customHeight="1" x14ac:dyDescent="0.35">
      <c r="A45" s="59"/>
      <c r="B45" s="71">
        <v>4349</v>
      </c>
      <c r="C45" s="59" t="s">
        <v>160</v>
      </c>
      <c r="D45" s="53">
        <v>1250</v>
      </c>
      <c r="E45" s="181">
        <v>1135</v>
      </c>
      <c r="F45" s="112">
        <v>470.6</v>
      </c>
      <c r="G45" s="111">
        <f t="shared" si="1"/>
        <v>41.462555066079297</v>
      </c>
    </row>
    <row r="46" spans="1:7" s="51" customFormat="1" ht="15" customHeight="1" x14ac:dyDescent="0.35">
      <c r="A46" s="78"/>
      <c r="B46" s="81">
        <v>4351</v>
      </c>
      <c r="C46" s="78" t="s">
        <v>161</v>
      </c>
      <c r="D46" s="53">
        <v>1776</v>
      </c>
      <c r="E46" s="181">
        <v>2339</v>
      </c>
      <c r="F46" s="112">
        <v>1275</v>
      </c>
      <c r="G46" s="111">
        <f t="shared" si="1"/>
        <v>54.51047456177853</v>
      </c>
    </row>
    <row r="47" spans="1:7" s="51" customFormat="1" ht="15" hidden="1" customHeight="1" x14ac:dyDescent="0.35">
      <c r="A47" s="78"/>
      <c r="B47" s="81">
        <v>4353</v>
      </c>
      <c r="C47" s="78" t="s">
        <v>317</v>
      </c>
      <c r="D47" s="53"/>
      <c r="E47" s="181"/>
      <c r="F47" s="112"/>
      <c r="G47" s="111" t="e">
        <f>(#REF!/E47)*100</f>
        <v>#REF!</v>
      </c>
    </row>
    <row r="48" spans="1:7" s="51" customFormat="1" ht="15" customHeight="1" x14ac:dyDescent="0.35">
      <c r="A48" s="78"/>
      <c r="B48" s="81">
        <v>4356</v>
      </c>
      <c r="C48" s="78" t="s">
        <v>264</v>
      </c>
      <c r="D48" s="53">
        <v>147</v>
      </c>
      <c r="E48" s="181">
        <v>367.9</v>
      </c>
      <c r="F48" s="112">
        <v>156.6</v>
      </c>
      <c r="G48" s="111">
        <f t="shared" ref="G48:G62" si="2">(F48/E48)*100</f>
        <v>42.565914650720302</v>
      </c>
    </row>
    <row r="49" spans="1:7" s="51" customFormat="1" ht="15" customHeight="1" x14ac:dyDescent="0.35">
      <c r="A49" s="78"/>
      <c r="B49" s="81">
        <v>4357</v>
      </c>
      <c r="C49" s="78" t="s">
        <v>528</v>
      </c>
      <c r="D49" s="53">
        <v>480</v>
      </c>
      <c r="E49" s="181">
        <v>764.2</v>
      </c>
      <c r="F49" s="112">
        <v>399.1</v>
      </c>
      <c r="G49" s="111">
        <f t="shared" si="2"/>
        <v>52.224548547500646</v>
      </c>
    </row>
    <row r="50" spans="1:7" s="51" customFormat="1" ht="15" customHeight="1" x14ac:dyDescent="0.35">
      <c r="A50" s="78"/>
      <c r="B50" s="81">
        <v>4358</v>
      </c>
      <c r="C50" s="78" t="s">
        <v>268</v>
      </c>
      <c r="D50" s="53">
        <v>133</v>
      </c>
      <c r="E50" s="181">
        <v>331.3</v>
      </c>
      <c r="F50" s="112">
        <v>132.69999999999999</v>
      </c>
      <c r="G50" s="111">
        <f t="shared" si="2"/>
        <v>40.054331421672195</v>
      </c>
    </row>
    <row r="51" spans="1:7" s="51" customFormat="1" ht="15" customHeight="1" x14ac:dyDescent="0.35">
      <c r="A51" s="78"/>
      <c r="B51" s="81">
        <v>4359</v>
      </c>
      <c r="C51" s="78" t="s">
        <v>267</v>
      </c>
      <c r="D51" s="53">
        <v>47</v>
      </c>
      <c r="E51" s="181">
        <v>132.4</v>
      </c>
      <c r="F51" s="112">
        <v>45.2</v>
      </c>
      <c r="G51" s="111">
        <f t="shared" si="2"/>
        <v>34.138972809667671</v>
      </c>
    </row>
    <row r="52" spans="1:7" s="51" customFormat="1" ht="15" customHeight="1" x14ac:dyDescent="0.35">
      <c r="A52" s="59"/>
      <c r="B52" s="71">
        <v>4371</v>
      </c>
      <c r="C52" s="88" t="s">
        <v>162</v>
      </c>
      <c r="D52" s="53">
        <v>125</v>
      </c>
      <c r="E52" s="181">
        <v>250</v>
      </c>
      <c r="F52" s="112">
        <v>40.799999999999997</v>
      </c>
      <c r="G52" s="111">
        <f t="shared" si="2"/>
        <v>16.319999999999997</v>
      </c>
    </row>
    <row r="53" spans="1:7" s="51" customFormat="1" ht="15" x14ac:dyDescent="0.35">
      <c r="A53" s="59"/>
      <c r="B53" s="71">
        <v>4372</v>
      </c>
      <c r="C53" s="59" t="s">
        <v>281</v>
      </c>
      <c r="D53" s="53">
        <v>35</v>
      </c>
      <c r="E53" s="181">
        <v>80</v>
      </c>
      <c r="F53" s="112">
        <v>45</v>
      </c>
      <c r="G53" s="111">
        <f t="shared" si="2"/>
        <v>56.25</v>
      </c>
    </row>
    <row r="54" spans="1:7" s="51" customFormat="1" ht="15" x14ac:dyDescent="0.35">
      <c r="A54" s="59"/>
      <c r="B54" s="71">
        <v>4374</v>
      </c>
      <c r="C54" s="59" t="s">
        <v>163</v>
      </c>
      <c r="D54" s="53">
        <v>467</v>
      </c>
      <c r="E54" s="181">
        <v>604</v>
      </c>
      <c r="F54" s="112">
        <v>466.2</v>
      </c>
      <c r="G54" s="111">
        <f t="shared" si="2"/>
        <v>77.185430463576154</v>
      </c>
    </row>
    <row r="55" spans="1:7" s="51" customFormat="1" ht="15" x14ac:dyDescent="0.35">
      <c r="A55" s="59"/>
      <c r="B55" s="81">
        <v>4376</v>
      </c>
      <c r="C55" s="78" t="s">
        <v>404</v>
      </c>
      <c r="D55" s="53">
        <v>210</v>
      </c>
      <c r="E55" s="181">
        <v>314.39999999999998</v>
      </c>
      <c r="F55" s="112">
        <v>209.9</v>
      </c>
      <c r="G55" s="111">
        <f t="shared" si="2"/>
        <v>66.762086513994916</v>
      </c>
    </row>
    <row r="56" spans="1:7" s="51" customFormat="1" ht="15" hidden="1" x14ac:dyDescent="0.35">
      <c r="A56" s="59"/>
      <c r="B56" s="81">
        <v>4377</v>
      </c>
      <c r="C56" s="78" t="s">
        <v>456</v>
      </c>
      <c r="D56" s="53"/>
      <c r="E56" s="181"/>
      <c r="F56" s="112"/>
      <c r="G56" s="111" t="e">
        <f t="shared" si="2"/>
        <v>#DIV/0!</v>
      </c>
    </row>
    <row r="57" spans="1:7" s="51" customFormat="1" ht="15" x14ac:dyDescent="0.35">
      <c r="A57" s="59"/>
      <c r="B57" s="81">
        <v>4378</v>
      </c>
      <c r="C57" s="78" t="s">
        <v>282</v>
      </c>
      <c r="D57" s="53">
        <v>139</v>
      </c>
      <c r="E57" s="181">
        <v>197.8</v>
      </c>
      <c r="F57" s="112">
        <v>115.8</v>
      </c>
      <c r="G57" s="111">
        <f t="shared" si="2"/>
        <v>58.543983822042463</v>
      </c>
    </row>
    <row r="58" spans="1:7" s="51" customFormat="1" ht="15" x14ac:dyDescent="0.35">
      <c r="A58" s="78"/>
      <c r="B58" s="81">
        <v>4379</v>
      </c>
      <c r="C58" s="78" t="s">
        <v>269</v>
      </c>
      <c r="D58" s="53">
        <v>659</v>
      </c>
      <c r="E58" s="181">
        <v>1058.0999999999999</v>
      </c>
      <c r="F58" s="112">
        <v>809.9</v>
      </c>
      <c r="G58" s="111">
        <f t="shared" si="2"/>
        <v>76.542859843115025</v>
      </c>
    </row>
    <row r="59" spans="1:7" s="51" customFormat="1" ht="15" x14ac:dyDescent="0.35">
      <c r="A59" s="78"/>
      <c r="B59" s="81">
        <v>4399</v>
      </c>
      <c r="C59" s="78" t="s">
        <v>164</v>
      </c>
      <c r="D59" s="53">
        <v>2505</v>
      </c>
      <c r="E59" s="181">
        <v>2509</v>
      </c>
      <c r="F59" s="112">
        <v>602.79999999999995</v>
      </c>
      <c r="G59" s="111">
        <f t="shared" si="2"/>
        <v>24.025508170585887</v>
      </c>
    </row>
    <row r="60" spans="1:7" s="51" customFormat="1" ht="15" x14ac:dyDescent="0.35">
      <c r="A60" s="78"/>
      <c r="B60" s="81">
        <v>6171</v>
      </c>
      <c r="C60" s="76" t="s">
        <v>187</v>
      </c>
      <c r="D60" s="53">
        <v>3279</v>
      </c>
      <c r="E60" s="181">
        <v>3279</v>
      </c>
      <c r="F60" s="112">
        <v>399.3</v>
      </c>
      <c r="G60" s="111">
        <f t="shared" si="2"/>
        <v>12.177493138151876</v>
      </c>
    </row>
    <row r="61" spans="1:7" s="51" customFormat="1" ht="17.25" customHeight="1" thickBot="1" x14ac:dyDescent="0.4">
      <c r="A61" s="56"/>
      <c r="B61" s="56">
        <v>6402</v>
      </c>
      <c r="C61" s="72" t="s">
        <v>139</v>
      </c>
      <c r="D61" s="53">
        <v>0</v>
      </c>
      <c r="E61" s="181">
        <v>12</v>
      </c>
      <c r="F61" s="112">
        <v>11.6</v>
      </c>
      <c r="G61" s="111">
        <f t="shared" si="2"/>
        <v>96.666666666666671</v>
      </c>
    </row>
    <row r="62" spans="1:7" s="51" customFormat="1" ht="18.75" customHeight="1" thickTop="1" thickBot="1" x14ac:dyDescent="0.45">
      <c r="A62" s="79"/>
      <c r="B62" s="80"/>
      <c r="C62" s="89" t="s">
        <v>455</v>
      </c>
      <c r="D62" s="87">
        <f t="shared" ref="D62:F62" si="3">SUM(D33:D61)</f>
        <v>16663</v>
      </c>
      <c r="E62" s="184">
        <f t="shared" si="3"/>
        <v>19824.899999999998</v>
      </c>
      <c r="F62" s="203">
        <f t="shared" si="3"/>
        <v>7371.4</v>
      </c>
      <c r="G62" s="117">
        <f t="shared" si="2"/>
        <v>37.182533077089921</v>
      </c>
    </row>
    <row r="63" spans="1:7" s="51" customFormat="1" ht="12.75" customHeight="1" x14ac:dyDescent="0.35">
      <c r="A63" s="68"/>
      <c r="B63" s="69"/>
      <c r="C63" s="68"/>
      <c r="D63" s="55"/>
      <c r="E63" s="55"/>
    </row>
    <row r="64" spans="1:7" s="51" customFormat="1" ht="12.75" customHeight="1" x14ac:dyDescent="0.35">
      <c r="A64" s="68"/>
      <c r="B64" s="69"/>
      <c r="C64" s="68"/>
      <c r="D64" s="55"/>
      <c r="E64" s="55"/>
    </row>
    <row r="65" spans="1:7" s="51" customFormat="1" ht="21" customHeight="1" thickBot="1" x14ac:dyDescent="0.4">
      <c r="A65" s="68"/>
      <c r="B65" s="69"/>
      <c r="C65" s="68"/>
      <c r="D65" s="228"/>
      <c r="E65" s="228"/>
    </row>
    <row r="66" spans="1:7" s="51" customFormat="1" ht="15.45" x14ac:dyDescent="0.4">
      <c r="A66" s="106" t="s">
        <v>14</v>
      </c>
      <c r="B66" s="107" t="s">
        <v>13</v>
      </c>
      <c r="C66" s="106" t="s">
        <v>12</v>
      </c>
      <c r="D66" s="229" t="s">
        <v>11</v>
      </c>
      <c r="E66" s="229" t="s">
        <v>11</v>
      </c>
      <c r="F66" s="20" t="s">
        <v>0</v>
      </c>
      <c r="G66" s="113" t="s">
        <v>357</v>
      </c>
    </row>
    <row r="67" spans="1:7" s="51" customFormat="1" ht="15.75" customHeight="1" thickBot="1" x14ac:dyDescent="0.45">
      <c r="A67" s="108"/>
      <c r="B67" s="109"/>
      <c r="C67" s="110"/>
      <c r="D67" s="230" t="s">
        <v>10</v>
      </c>
      <c r="E67" s="230" t="s">
        <v>9</v>
      </c>
      <c r="F67" s="216" t="s">
        <v>587</v>
      </c>
      <c r="G67" s="114" t="s">
        <v>358</v>
      </c>
    </row>
    <row r="68" spans="1:7" s="51" customFormat="1" ht="16.5" customHeight="1" thickTop="1" x14ac:dyDescent="0.4">
      <c r="A68" s="57">
        <v>30</v>
      </c>
      <c r="B68" s="57"/>
      <c r="C68" s="86" t="s">
        <v>88</v>
      </c>
      <c r="D68" s="52"/>
      <c r="E68" s="193"/>
      <c r="F68" s="131"/>
      <c r="G68" s="129"/>
    </row>
    <row r="69" spans="1:7" s="51" customFormat="1" ht="16.5" customHeight="1" x14ac:dyDescent="0.35">
      <c r="A69" s="56"/>
      <c r="B69" s="56"/>
      <c r="C69" s="58"/>
      <c r="D69" s="53"/>
      <c r="E69" s="181"/>
      <c r="F69" s="132"/>
      <c r="G69" s="59"/>
    </row>
    <row r="70" spans="1:7" s="51" customFormat="1" ht="15" hidden="1" x14ac:dyDescent="0.35">
      <c r="A70" s="59"/>
      <c r="B70" s="56">
        <v>1014</v>
      </c>
      <c r="C70" s="59" t="s">
        <v>557</v>
      </c>
      <c r="D70" s="53"/>
      <c r="E70" s="181"/>
      <c r="F70" s="112"/>
      <c r="G70" s="111" t="e">
        <f>(#REF!/E70)*100</f>
        <v>#REF!</v>
      </c>
    </row>
    <row r="71" spans="1:7" s="51" customFormat="1" ht="15" hidden="1" x14ac:dyDescent="0.35">
      <c r="A71" s="59"/>
      <c r="B71" s="56">
        <v>3341</v>
      </c>
      <c r="C71" s="68" t="s">
        <v>126</v>
      </c>
      <c r="D71" s="53"/>
      <c r="E71" s="181"/>
      <c r="F71" s="112"/>
      <c r="G71" s="111" t="e">
        <f>(#REF!/E71)*100</f>
        <v>#REF!</v>
      </c>
    </row>
    <row r="72" spans="1:7" s="51" customFormat="1" ht="15.75" hidden="1" customHeight="1" x14ac:dyDescent="0.35">
      <c r="A72" s="59"/>
      <c r="B72" s="56">
        <v>3319</v>
      </c>
      <c r="C72" s="72" t="s">
        <v>408</v>
      </c>
      <c r="D72" s="53"/>
      <c r="E72" s="181"/>
      <c r="F72" s="112"/>
      <c r="G72" s="111" t="e">
        <f>(#REF!/E72)*100</f>
        <v>#REF!</v>
      </c>
    </row>
    <row r="73" spans="1:7" s="51" customFormat="1" ht="15.75" hidden="1" customHeight="1" x14ac:dyDescent="0.35">
      <c r="A73" s="59"/>
      <c r="B73" s="56">
        <v>3326</v>
      </c>
      <c r="C73" s="72" t="s">
        <v>407</v>
      </c>
      <c r="D73" s="53"/>
      <c r="E73" s="181"/>
      <c r="F73" s="112"/>
      <c r="G73" s="111" t="e">
        <f>(#REF!/E73)*100</f>
        <v>#REF!</v>
      </c>
    </row>
    <row r="74" spans="1:7" s="51" customFormat="1" ht="15.75" customHeight="1" x14ac:dyDescent="0.35">
      <c r="A74" s="59"/>
      <c r="B74" s="56">
        <v>3349</v>
      </c>
      <c r="C74" s="72" t="s">
        <v>127</v>
      </c>
      <c r="D74" s="53">
        <v>740</v>
      </c>
      <c r="E74" s="181">
        <v>766</v>
      </c>
      <c r="F74" s="112">
        <v>132.1</v>
      </c>
      <c r="G74" s="111">
        <f t="shared" ref="G74:G97" si="4">(F74/E74)*100</f>
        <v>17.245430809399476</v>
      </c>
    </row>
    <row r="75" spans="1:7" s="51" customFormat="1" ht="15.75" customHeight="1" x14ac:dyDescent="0.35">
      <c r="A75" s="59"/>
      <c r="B75" s="71">
        <v>3699</v>
      </c>
      <c r="C75" s="73" t="s">
        <v>116</v>
      </c>
      <c r="D75" s="53">
        <v>600</v>
      </c>
      <c r="E75" s="181">
        <v>600</v>
      </c>
      <c r="F75" s="112">
        <v>52.2</v>
      </c>
      <c r="G75" s="111">
        <f t="shared" si="4"/>
        <v>8.7000000000000011</v>
      </c>
    </row>
    <row r="76" spans="1:7" s="51" customFormat="1" ht="15.75" customHeight="1" x14ac:dyDescent="0.35">
      <c r="A76" s="59"/>
      <c r="B76" s="71">
        <v>3733</v>
      </c>
      <c r="C76" s="72" t="s">
        <v>119</v>
      </c>
      <c r="D76" s="53">
        <v>31</v>
      </c>
      <c r="E76" s="181">
        <v>61</v>
      </c>
      <c r="F76" s="112">
        <v>30.1</v>
      </c>
      <c r="G76" s="111">
        <f t="shared" si="4"/>
        <v>49.344262295081968</v>
      </c>
    </row>
    <row r="77" spans="1:7" s="51" customFormat="1" ht="16.5" hidden="1" customHeight="1" x14ac:dyDescent="0.35">
      <c r="A77" s="59"/>
      <c r="B77" s="56">
        <v>3745</v>
      </c>
      <c r="C77" s="72" t="s">
        <v>121</v>
      </c>
      <c r="D77" s="53"/>
      <c r="E77" s="181"/>
      <c r="F77" s="112"/>
      <c r="G77" s="111" t="e">
        <f t="shared" si="4"/>
        <v>#DIV/0!</v>
      </c>
    </row>
    <row r="78" spans="1:7" s="51" customFormat="1" ht="15.75" hidden="1" customHeight="1" x14ac:dyDescent="0.35">
      <c r="A78" s="59"/>
      <c r="B78" s="56">
        <v>3900</v>
      </c>
      <c r="C78" s="59" t="s">
        <v>402</v>
      </c>
      <c r="D78" s="53"/>
      <c r="E78" s="181"/>
      <c r="F78" s="112"/>
      <c r="G78" s="111" t="e">
        <f t="shared" si="4"/>
        <v>#DIV/0!</v>
      </c>
    </row>
    <row r="79" spans="1:7" s="51" customFormat="1" ht="15.75" hidden="1" customHeight="1" x14ac:dyDescent="0.35">
      <c r="A79" s="59"/>
      <c r="B79" s="56">
        <v>5212</v>
      </c>
      <c r="C79" s="59" t="s">
        <v>128</v>
      </c>
      <c r="D79" s="53"/>
      <c r="E79" s="181"/>
      <c r="F79" s="112"/>
      <c r="G79" s="111" t="e">
        <f t="shared" si="4"/>
        <v>#DIV/0!</v>
      </c>
    </row>
    <row r="80" spans="1:7" s="51" customFormat="1" ht="15.75" customHeight="1" x14ac:dyDescent="0.35">
      <c r="A80" s="59"/>
      <c r="B80" s="56">
        <v>5213</v>
      </c>
      <c r="C80" s="59" t="s">
        <v>403</v>
      </c>
      <c r="D80" s="53">
        <v>100</v>
      </c>
      <c r="E80" s="181">
        <v>30</v>
      </c>
      <c r="F80" s="112">
        <v>0</v>
      </c>
      <c r="G80" s="111">
        <f t="shared" si="4"/>
        <v>0</v>
      </c>
    </row>
    <row r="81" spans="1:7" s="51" customFormat="1" ht="15.75" hidden="1" customHeight="1" thickBot="1" x14ac:dyDescent="0.4">
      <c r="A81" s="59"/>
      <c r="B81" s="56">
        <v>5269</v>
      </c>
      <c r="C81" s="75" t="s">
        <v>556</v>
      </c>
      <c r="D81" s="53"/>
      <c r="E81" s="181"/>
      <c r="F81" s="112"/>
      <c r="G81" s="111" t="e">
        <f t="shared" si="4"/>
        <v>#DIV/0!</v>
      </c>
    </row>
    <row r="82" spans="1:7" s="51" customFormat="1" ht="15.75" hidden="1" customHeight="1" thickTop="1" x14ac:dyDescent="0.35">
      <c r="A82" s="59"/>
      <c r="B82" s="56">
        <v>5272</v>
      </c>
      <c r="C82" s="59" t="s">
        <v>129</v>
      </c>
      <c r="D82" s="53"/>
      <c r="E82" s="181"/>
      <c r="F82" s="112"/>
      <c r="G82" s="111" t="e">
        <f t="shared" si="4"/>
        <v>#DIV/0!</v>
      </c>
    </row>
    <row r="83" spans="1:7" s="51" customFormat="1" ht="15.75" customHeight="1" x14ac:dyDescent="0.35">
      <c r="A83" s="59"/>
      <c r="B83" s="56">
        <v>5279</v>
      </c>
      <c r="C83" s="59" t="s">
        <v>130</v>
      </c>
      <c r="D83" s="53">
        <v>250</v>
      </c>
      <c r="E83" s="181">
        <v>1711.5</v>
      </c>
      <c r="F83" s="112">
        <v>3.3</v>
      </c>
      <c r="G83" s="111">
        <f t="shared" si="4"/>
        <v>0.19281332164767748</v>
      </c>
    </row>
    <row r="84" spans="1:7" s="51" customFormat="1" ht="15.75" hidden="1" customHeight="1" x14ac:dyDescent="0.35">
      <c r="A84" s="59"/>
      <c r="B84" s="56">
        <v>5311</v>
      </c>
      <c r="C84" s="59" t="s">
        <v>289</v>
      </c>
      <c r="D84" s="53"/>
      <c r="E84" s="181"/>
      <c r="F84" s="112"/>
      <c r="G84" s="111" t="e">
        <f t="shared" si="4"/>
        <v>#DIV/0!</v>
      </c>
    </row>
    <row r="85" spans="1:7" s="51" customFormat="1" ht="15" x14ac:dyDescent="0.35">
      <c r="A85" s="59"/>
      <c r="B85" s="56">
        <v>5512</v>
      </c>
      <c r="C85" s="68" t="s">
        <v>131</v>
      </c>
      <c r="D85" s="53">
        <v>9096</v>
      </c>
      <c r="E85" s="181">
        <v>9095.9</v>
      </c>
      <c r="F85" s="112">
        <v>175.4</v>
      </c>
      <c r="G85" s="111">
        <f t="shared" si="4"/>
        <v>1.9283413406040086</v>
      </c>
    </row>
    <row r="86" spans="1:7" s="51" customFormat="1" ht="15.75" customHeight="1" x14ac:dyDescent="0.35">
      <c r="A86" s="59"/>
      <c r="B86" s="56">
        <v>6112</v>
      </c>
      <c r="C86" s="72" t="s">
        <v>132</v>
      </c>
      <c r="D86" s="53">
        <v>7000</v>
      </c>
      <c r="E86" s="181">
        <v>7000</v>
      </c>
      <c r="F86" s="112">
        <v>1757.6</v>
      </c>
      <c r="G86" s="111">
        <f t="shared" si="4"/>
        <v>25.108571428571423</v>
      </c>
    </row>
    <row r="87" spans="1:7" s="51" customFormat="1" ht="15.75" hidden="1" customHeight="1" x14ac:dyDescent="0.35">
      <c r="A87" s="59"/>
      <c r="B87" s="56">
        <v>6114</v>
      </c>
      <c r="C87" s="72" t="s">
        <v>133</v>
      </c>
      <c r="D87" s="53"/>
      <c r="E87" s="181"/>
      <c r="F87" s="112"/>
      <c r="G87" s="111" t="e">
        <f t="shared" si="4"/>
        <v>#DIV/0!</v>
      </c>
    </row>
    <row r="88" spans="1:7" s="51" customFormat="1" ht="15.75" hidden="1" customHeight="1" x14ac:dyDescent="0.35">
      <c r="A88" s="59"/>
      <c r="B88" s="56">
        <v>6115</v>
      </c>
      <c r="C88" s="72" t="s">
        <v>134</v>
      </c>
      <c r="D88" s="53"/>
      <c r="E88" s="181"/>
      <c r="F88" s="112"/>
      <c r="G88" s="111" t="e">
        <f t="shared" si="4"/>
        <v>#DIV/0!</v>
      </c>
    </row>
    <row r="89" spans="1:7" s="51" customFormat="1" ht="15.75" hidden="1" customHeight="1" x14ac:dyDescent="0.35">
      <c r="A89" s="59"/>
      <c r="B89" s="56">
        <v>6117</v>
      </c>
      <c r="C89" s="72" t="s">
        <v>135</v>
      </c>
      <c r="D89" s="53"/>
      <c r="E89" s="181"/>
      <c r="F89" s="112"/>
      <c r="G89" s="111" t="e">
        <f t="shared" si="4"/>
        <v>#DIV/0!</v>
      </c>
    </row>
    <row r="90" spans="1:7" s="51" customFormat="1" ht="15.75" hidden="1" customHeight="1" x14ac:dyDescent="0.35">
      <c r="A90" s="59"/>
      <c r="B90" s="56">
        <v>6118</v>
      </c>
      <c r="C90" s="72" t="s">
        <v>136</v>
      </c>
      <c r="D90" s="53"/>
      <c r="E90" s="181"/>
      <c r="F90" s="112"/>
      <c r="G90" s="111" t="e">
        <f t="shared" si="4"/>
        <v>#DIV/0!</v>
      </c>
    </row>
    <row r="91" spans="1:7" s="51" customFormat="1" ht="13.5" hidden="1" customHeight="1" x14ac:dyDescent="0.35">
      <c r="A91" s="59"/>
      <c r="B91" s="56">
        <v>6149</v>
      </c>
      <c r="C91" s="72" t="s">
        <v>137</v>
      </c>
      <c r="D91" s="53"/>
      <c r="E91" s="181"/>
      <c r="F91" s="112"/>
      <c r="G91" s="111" t="e">
        <f t="shared" si="4"/>
        <v>#DIV/0!</v>
      </c>
    </row>
    <row r="92" spans="1:7" s="51" customFormat="1" ht="17.25" customHeight="1" x14ac:dyDescent="0.35">
      <c r="A92" s="56"/>
      <c r="B92" s="56">
        <v>6171</v>
      </c>
      <c r="C92" s="72" t="s">
        <v>138</v>
      </c>
      <c r="D92" s="53">
        <v>66801</v>
      </c>
      <c r="E92" s="181">
        <v>71752</v>
      </c>
      <c r="F92" s="112">
        <v>16148.6</v>
      </c>
      <c r="G92" s="111">
        <f t="shared" si="4"/>
        <v>22.506132233247854</v>
      </c>
    </row>
    <row r="93" spans="1:7" s="51" customFormat="1" ht="15" x14ac:dyDescent="0.35">
      <c r="A93" s="59"/>
      <c r="B93" s="71">
        <v>6221</v>
      </c>
      <c r="C93" s="59" t="s">
        <v>618</v>
      </c>
      <c r="D93" s="53">
        <v>0</v>
      </c>
      <c r="E93" s="181">
        <v>70</v>
      </c>
      <c r="F93" s="112">
        <v>70</v>
      </c>
      <c r="G93" s="111">
        <f t="shared" si="4"/>
        <v>100</v>
      </c>
    </row>
    <row r="94" spans="1:7" s="51" customFormat="1" ht="15" hidden="1" x14ac:dyDescent="0.35">
      <c r="A94" s="59"/>
      <c r="B94" s="71">
        <v>6399</v>
      </c>
      <c r="C94" s="59" t="s">
        <v>562</v>
      </c>
      <c r="D94" s="53"/>
      <c r="E94" s="181"/>
      <c r="F94" s="112"/>
      <c r="G94" s="111" t="e">
        <f t="shared" si="4"/>
        <v>#DIV/0!</v>
      </c>
    </row>
    <row r="95" spans="1:7" s="51" customFormat="1" ht="17.25" customHeight="1" x14ac:dyDescent="0.35">
      <c r="A95" s="56"/>
      <c r="B95" s="56">
        <v>6402</v>
      </c>
      <c r="C95" s="72" t="s">
        <v>139</v>
      </c>
      <c r="D95" s="53">
        <v>0</v>
      </c>
      <c r="E95" s="181">
        <v>57.9</v>
      </c>
      <c r="F95" s="112">
        <v>57.8</v>
      </c>
      <c r="G95" s="111">
        <f t="shared" si="4"/>
        <v>99.827288428324707</v>
      </c>
    </row>
    <row r="96" spans="1:7" s="51" customFormat="1" ht="15.45" thickBot="1" x14ac:dyDescent="0.4">
      <c r="A96" s="59"/>
      <c r="B96" s="71">
        <v>6409</v>
      </c>
      <c r="C96" s="59" t="s">
        <v>316</v>
      </c>
      <c r="D96" s="53">
        <v>0</v>
      </c>
      <c r="E96" s="181">
        <v>0</v>
      </c>
      <c r="F96" s="112">
        <v>1.6</v>
      </c>
      <c r="G96" s="111" t="e">
        <f t="shared" si="4"/>
        <v>#DIV/0!</v>
      </c>
    </row>
    <row r="97" spans="1:7" s="51" customFormat="1" ht="18.75" customHeight="1" thickTop="1" thickBot="1" x14ac:dyDescent="0.45">
      <c r="A97" s="79"/>
      <c r="B97" s="80"/>
      <c r="C97" s="89" t="s">
        <v>315</v>
      </c>
      <c r="D97" s="87">
        <f>SUM(D70:D96)</f>
        <v>84618</v>
      </c>
      <c r="E97" s="184">
        <f>SUM(E70:E96)</f>
        <v>91144.299999999988</v>
      </c>
      <c r="F97" s="203">
        <f t="shared" ref="F97" si="5">SUM(F71:F96)</f>
        <v>18428.699999999997</v>
      </c>
      <c r="G97" s="117">
        <f t="shared" si="4"/>
        <v>20.219256717095856</v>
      </c>
    </row>
    <row r="98" spans="1:7" s="51" customFormat="1" ht="12.75" customHeight="1" x14ac:dyDescent="0.35">
      <c r="A98" s="68"/>
      <c r="B98" s="69"/>
      <c r="C98" s="68"/>
      <c r="D98" s="55"/>
      <c r="E98" s="55"/>
    </row>
    <row r="99" spans="1:7" s="51" customFormat="1" ht="12.75" customHeight="1" x14ac:dyDescent="0.35">
      <c r="A99" s="68"/>
      <c r="B99" s="69"/>
      <c r="C99" s="68"/>
      <c r="D99" s="55"/>
      <c r="E99" s="55"/>
    </row>
    <row r="100" spans="1:7" s="51" customFormat="1" ht="12.75" customHeight="1" x14ac:dyDescent="0.35">
      <c r="A100" s="68"/>
      <c r="B100" s="69"/>
      <c r="C100" s="68"/>
      <c r="D100" s="55"/>
      <c r="E100" s="55"/>
    </row>
    <row r="101" spans="1:7" s="51" customFormat="1" ht="15.75" customHeight="1" thickBot="1" x14ac:dyDescent="0.4">
      <c r="A101" s="68"/>
      <c r="B101" s="69"/>
      <c r="C101" s="68"/>
      <c r="D101" s="55"/>
      <c r="E101" s="55"/>
    </row>
    <row r="102" spans="1:7" s="51" customFormat="1" ht="15.45" x14ac:dyDescent="0.4">
      <c r="A102" s="106" t="s">
        <v>14</v>
      </c>
      <c r="B102" s="107" t="s">
        <v>13</v>
      </c>
      <c r="C102" s="106" t="s">
        <v>12</v>
      </c>
      <c r="D102" s="229" t="s">
        <v>11</v>
      </c>
      <c r="E102" s="229" t="s">
        <v>11</v>
      </c>
      <c r="F102" s="20" t="s">
        <v>0</v>
      </c>
      <c r="G102" s="113" t="s">
        <v>357</v>
      </c>
    </row>
    <row r="103" spans="1:7" s="51" customFormat="1" ht="15.75" customHeight="1" thickBot="1" x14ac:dyDescent="0.45">
      <c r="A103" s="108"/>
      <c r="B103" s="109"/>
      <c r="C103" s="110"/>
      <c r="D103" s="230" t="s">
        <v>10</v>
      </c>
      <c r="E103" s="230" t="s">
        <v>9</v>
      </c>
      <c r="F103" s="216" t="s">
        <v>587</v>
      </c>
      <c r="G103" s="114" t="s">
        <v>358</v>
      </c>
    </row>
    <row r="104" spans="1:7" s="51" customFormat="1" ht="15.9" thickTop="1" x14ac:dyDescent="0.4">
      <c r="A104" s="57">
        <v>50</v>
      </c>
      <c r="B104" s="70"/>
      <c r="C104" s="92" t="s">
        <v>355</v>
      </c>
      <c r="D104" s="52"/>
      <c r="E104" s="193"/>
      <c r="F104" s="131"/>
      <c r="G104" s="129"/>
    </row>
    <row r="105" spans="1:7" s="51" customFormat="1" ht="14.25" customHeight="1" x14ac:dyDescent="0.35">
      <c r="A105" s="57"/>
      <c r="B105" s="70"/>
      <c r="C105" s="74"/>
      <c r="D105" s="52"/>
      <c r="E105" s="193"/>
      <c r="F105" s="132"/>
      <c r="G105" s="59"/>
    </row>
    <row r="106" spans="1:7" s="51" customFormat="1" ht="15" customHeight="1" x14ac:dyDescent="0.35">
      <c r="A106" s="57"/>
      <c r="B106" s="77">
        <v>2169</v>
      </c>
      <c r="C106" s="78" t="s">
        <v>318</v>
      </c>
      <c r="D106" s="53">
        <v>50</v>
      </c>
      <c r="E106" s="181">
        <v>50</v>
      </c>
      <c r="F106" s="112">
        <v>0</v>
      </c>
      <c r="G106" s="111">
        <f t="shared" ref="G106:G113" si="6">(F106/E106)*100</f>
        <v>0</v>
      </c>
    </row>
    <row r="107" spans="1:7" s="51" customFormat="1" ht="12.45" customHeight="1" x14ac:dyDescent="0.35">
      <c r="A107" s="57"/>
      <c r="B107" s="56">
        <v>2219</v>
      </c>
      <c r="C107" s="59" t="s">
        <v>180</v>
      </c>
      <c r="D107" s="53">
        <v>410</v>
      </c>
      <c r="E107" s="181">
        <v>410</v>
      </c>
      <c r="F107" s="112">
        <v>96.3</v>
      </c>
      <c r="G107" s="111">
        <f t="shared" si="6"/>
        <v>23.487804878048777</v>
      </c>
    </row>
    <row r="108" spans="1:7" s="51" customFormat="1" ht="12.9" hidden="1" customHeight="1" x14ac:dyDescent="0.35">
      <c r="A108" s="57"/>
      <c r="B108" s="56">
        <v>2229</v>
      </c>
      <c r="C108" s="59" t="s">
        <v>181</v>
      </c>
      <c r="D108" s="53"/>
      <c r="E108" s="181"/>
      <c r="F108" s="112"/>
      <c r="G108" s="111" t="e">
        <f t="shared" si="6"/>
        <v>#DIV/0!</v>
      </c>
    </row>
    <row r="109" spans="1:7" s="51" customFormat="1" ht="12.9" customHeight="1" x14ac:dyDescent="0.35">
      <c r="A109" s="57"/>
      <c r="B109" s="56">
        <v>2292</v>
      </c>
      <c r="C109" s="59" t="s">
        <v>591</v>
      </c>
      <c r="D109" s="53">
        <v>29100</v>
      </c>
      <c r="E109" s="181">
        <v>29100</v>
      </c>
      <c r="F109" s="112">
        <v>7061.1</v>
      </c>
      <c r="G109" s="111">
        <f t="shared" si="6"/>
        <v>24.264948453608248</v>
      </c>
    </row>
    <row r="110" spans="1:7" s="51" customFormat="1" ht="12.9" hidden="1" customHeight="1" x14ac:dyDescent="0.35">
      <c r="A110" s="57"/>
      <c r="B110" s="56">
        <v>2293</v>
      </c>
      <c r="C110" s="59" t="s">
        <v>319</v>
      </c>
      <c r="D110" s="53">
        <v>0</v>
      </c>
      <c r="E110" s="181">
        <v>0</v>
      </c>
      <c r="F110" s="112"/>
      <c r="G110" s="111" t="e">
        <f t="shared" si="6"/>
        <v>#DIV/0!</v>
      </c>
    </row>
    <row r="111" spans="1:7" s="51" customFormat="1" ht="15" hidden="1" customHeight="1" x14ac:dyDescent="0.35">
      <c r="A111" s="57"/>
      <c r="B111" s="56">
        <v>2299</v>
      </c>
      <c r="C111" s="59" t="s">
        <v>181</v>
      </c>
      <c r="D111" s="53"/>
      <c r="E111" s="181"/>
      <c r="F111" s="112"/>
      <c r="G111" s="111" t="e">
        <f t="shared" si="6"/>
        <v>#DIV/0!</v>
      </c>
    </row>
    <row r="112" spans="1:7" s="51" customFormat="1" ht="15" customHeight="1" x14ac:dyDescent="0.35">
      <c r="A112" s="57"/>
      <c r="B112" s="77">
        <v>3399</v>
      </c>
      <c r="C112" s="78" t="s">
        <v>182</v>
      </c>
      <c r="D112" s="53">
        <v>200</v>
      </c>
      <c r="E112" s="181">
        <v>200</v>
      </c>
      <c r="F112" s="112">
        <v>4.2</v>
      </c>
      <c r="G112" s="111">
        <f t="shared" si="6"/>
        <v>2.1</v>
      </c>
    </row>
    <row r="113" spans="1:7" s="51" customFormat="1" ht="15.45" thickBot="1" x14ac:dyDescent="0.4">
      <c r="A113" s="78"/>
      <c r="B113" s="77">
        <v>6171</v>
      </c>
      <c r="C113" s="78" t="s">
        <v>272</v>
      </c>
      <c r="D113" s="53">
        <v>28600</v>
      </c>
      <c r="E113" s="181">
        <v>28600</v>
      </c>
      <c r="F113" s="112">
        <v>6219.2</v>
      </c>
      <c r="G113" s="111">
        <f t="shared" si="6"/>
        <v>21.745454545454546</v>
      </c>
    </row>
    <row r="114" spans="1:7" s="51" customFormat="1" ht="15.45" hidden="1" thickBot="1" x14ac:dyDescent="0.4">
      <c r="A114" s="78"/>
      <c r="B114" s="81">
        <v>6402</v>
      </c>
      <c r="C114" s="78" t="s">
        <v>165</v>
      </c>
      <c r="D114" s="53"/>
      <c r="E114" s="181"/>
    </row>
    <row r="115" spans="1:7" s="51" customFormat="1" ht="15.45" hidden="1" thickBot="1" x14ac:dyDescent="0.4">
      <c r="A115" s="78"/>
      <c r="B115" s="81">
        <v>6409</v>
      </c>
      <c r="C115" s="78" t="s">
        <v>166</v>
      </c>
      <c r="D115" s="53"/>
      <c r="E115" s="181"/>
    </row>
    <row r="116" spans="1:7" s="51" customFormat="1" ht="18.75" customHeight="1" thickTop="1" thickBot="1" x14ac:dyDescent="0.45">
      <c r="A116" s="79"/>
      <c r="B116" s="82"/>
      <c r="C116" s="89" t="s">
        <v>168</v>
      </c>
      <c r="D116" s="87">
        <f t="shared" ref="D116:F116" si="7">SUM(D106:D115)</f>
        <v>58360</v>
      </c>
      <c r="E116" s="184">
        <f t="shared" si="7"/>
        <v>58360</v>
      </c>
      <c r="F116" s="203">
        <f t="shared" si="7"/>
        <v>13380.8</v>
      </c>
      <c r="G116" s="117">
        <f t="shared" ref="G116" si="8">(F116/E116)*100</f>
        <v>22.928032899246055</v>
      </c>
    </row>
    <row r="117" spans="1:7" s="51" customFormat="1" ht="22.5" customHeight="1" thickBot="1" x14ac:dyDescent="0.4">
      <c r="A117" s="68"/>
      <c r="B117" s="69"/>
      <c r="C117" s="68"/>
      <c r="D117" s="232"/>
      <c r="E117" s="231"/>
    </row>
    <row r="118" spans="1:7" s="51" customFormat="1" ht="18" customHeight="1" x14ac:dyDescent="0.4">
      <c r="A118" s="106" t="s">
        <v>14</v>
      </c>
      <c r="B118" s="107" t="s">
        <v>13</v>
      </c>
      <c r="C118" s="106" t="s">
        <v>12</v>
      </c>
      <c r="D118" s="229" t="s">
        <v>11</v>
      </c>
      <c r="E118" s="229" t="s">
        <v>11</v>
      </c>
      <c r="F118" s="20" t="s">
        <v>0</v>
      </c>
      <c r="G118" s="113" t="s">
        <v>357</v>
      </c>
    </row>
    <row r="119" spans="1:7" s="51" customFormat="1" ht="18" customHeight="1" thickBot="1" x14ac:dyDescent="0.45">
      <c r="A119" s="108"/>
      <c r="B119" s="109"/>
      <c r="C119" s="110"/>
      <c r="D119" s="230" t="s">
        <v>10</v>
      </c>
      <c r="E119" s="230" t="s">
        <v>9</v>
      </c>
      <c r="F119" s="216" t="s">
        <v>587</v>
      </c>
      <c r="G119" s="114" t="s">
        <v>358</v>
      </c>
    </row>
    <row r="120" spans="1:7" s="51" customFormat="1" ht="18" customHeight="1" thickTop="1" x14ac:dyDescent="0.4">
      <c r="A120" s="57">
        <v>90</v>
      </c>
      <c r="B120" s="57"/>
      <c r="C120" s="92" t="s">
        <v>53</v>
      </c>
      <c r="D120" s="52"/>
      <c r="E120" s="193"/>
      <c r="F120" s="131"/>
      <c r="G120" s="129"/>
    </row>
    <row r="121" spans="1:7" s="51" customFormat="1" ht="15" customHeight="1" x14ac:dyDescent="0.35">
      <c r="A121" s="59"/>
      <c r="B121" s="56"/>
      <c r="C121" s="59"/>
      <c r="D121" s="53"/>
      <c r="E121" s="181"/>
      <c r="F121" s="132"/>
      <c r="G121" s="59"/>
    </row>
    <row r="122" spans="1:7" s="51" customFormat="1" ht="15" customHeight="1" x14ac:dyDescent="0.35">
      <c r="A122" s="59"/>
      <c r="B122" s="56">
        <v>2219</v>
      </c>
      <c r="C122" s="59" t="s">
        <v>95</v>
      </c>
      <c r="D122" s="53">
        <v>2979</v>
      </c>
      <c r="E122" s="181">
        <v>2979</v>
      </c>
      <c r="F122" s="112">
        <v>470.6</v>
      </c>
      <c r="G122" s="111">
        <f t="shared" ref="G122:G125" si="9">(F122/E122)*100</f>
        <v>15.797247398455857</v>
      </c>
    </row>
    <row r="123" spans="1:7" s="51" customFormat="1" ht="15" customHeight="1" x14ac:dyDescent="0.35">
      <c r="A123" s="59"/>
      <c r="B123" s="56">
        <v>3421</v>
      </c>
      <c r="C123" s="59" t="s">
        <v>286</v>
      </c>
      <c r="D123" s="53">
        <v>904</v>
      </c>
      <c r="E123" s="181">
        <v>904</v>
      </c>
      <c r="F123" s="112">
        <v>213.7</v>
      </c>
      <c r="G123" s="111">
        <f t="shared" si="9"/>
        <v>23.639380530973451</v>
      </c>
    </row>
    <row r="124" spans="1:7" s="51" customFormat="1" ht="15" customHeight="1" x14ac:dyDescent="0.35">
      <c r="A124" s="59"/>
      <c r="B124" s="56">
        <v>4349</v>
      </c>
      <c r="C124" s="59" t="s">
        <v>273</v>
      </c>
      <c r="D124" s="53">
        <v>2654</v>
      </c>
      <c r="E124" s="181">
        <v>2655</v>
      </c>
      <c r="F124" s="112">
        <v>614.70000000000005</v>
      </c>
      <c r="G124" s="111">
        <f t="shared" si="9"/>
        <v>23.152542372881356</v>
      </c>
    </row>
    <row r="125" spans="1:7" s="51" customFormat="1" ht="15" customHeight="1" thickBot="1" x14ac:dyDescent="0.4">
      <c r="A125" s="59"/>
      <c r="B125" s="56">
        <v>5311</v>
      </c>
      <c r="C125" s="59" t="s">
        <v>184</v>
      </c>
      <c r="D125" s="53">
        <v>32793</v>
      </c>
      <c r="E125" s="181">
        <v>32792</v>
      </c>
      <c r="F125" s="112">
        <v>7326.7</v>
      </c>
      <c r="G125" s="111">
        <f t="shared" si="9"/>
        <v>22.342949499878017</v>
      </c>
    </row>
    <row r="126" spans="1:7" s="51" customFormat="1" ht="16.5" hidden="1" customHeight="1" thickBot="1" x14ac:dyDescent="0.4">
      <c r="A126" s="77"/>
      <c r="B126" s="133">
        <v>6402</v>
      </c>
      <c r="C126" s="134" t="s">
        <v>183</v>
      </c>
      <c r="D126" s="53"/>
      <c r="E126" s="181"/>
      <c r="F126" s="112"/>
      <c r="G126" s="111" t="e">
        <f>(#REF!/E126)*100</f>
        <v>#REF!</v>
      </c>
    </row>
    <row r="127" spans="1:7" s="51" customFormat="1" ht="16.5" hidden="1" customHeight="1" thickBot="1" x14ac:dyDescent="0.4">
      <c r="A127" s="77"/>
      <c r="B127" s="133">
        <v>6409</v>
      </c>
      <c r="C127" s="134" t="s">
        <v>412</v>
      </c>
      <c r="D127" s="53">
        <v>0</v>
      </c>
      <c r="E127" s="181">
        <v>0</v>
      </c>
      <c r="F127" s="112">
        <v>0</v>
      </c>
      <c r="G127" s="111" t="e">
        <f>(#REF!/E127)*100</f>
        <v>#REF!</v>
      </c>
    </row>
    <row r="128" spans="1:7" s="51" customFormat="1" ht="18.75" customHeight="1" thickTop="1" thickBot="1" x14ac:dyDescent="0.45">
      <c r="A128" s="79"/>
      <c r="B128" s="80"/>
      <c r="C128" s="89" t="s">
        <v>185</v>
      </c>
      <c r="D128" s="87">
        <f t="shared" ref="D128:F128" si="10">SUM(D122,D123,D124,D125,D126,D127)</f>
        <v>39330</v>
      </c>
      <c r="E128" s="184">
        <f t="shared" si="10"/>
        <v>39330</v>
      </c>
      <c r="F128" s="203">
        <f t="shared" si="10"/>
        <v>8625.7000000000007</v>
      </c>
      <c r="G128" s="117">
        <f t="shared" ref="G128" si="11">(F128/E128)*100</f>
        <v>21.931604373251972</v>
      </c>
    </row>
    <row r="129" spans="1:7" s="51" customFormat="1" ht="13.5" customHeight="1" thickBot="1" x14ac:dyDescent="0.45">
      <c r="A129" s="96"/>
      <c r="B129" s="97"/>
      <c r="C129" s="98"/>
      <c r="D129" s="99"/>
      <c r="E129" s="99"/>
    </row>
    <row r="130" spans="1:7" s="51" customFormat="1" ht="12" hidden="1" customHeight="1" thickBot="1" x14ac:dyDescent="0.45">
      <c r="A130" s="100"/>
      <c r="B130" s="101"/>
      <c r="C130" s="102"/>
      <c r="D130" s="103"/>
      <c r="E130" s="103"/>
    </row>
    <row r="131" spans="1:7" s="51" customFormat="1" ht="15.45" x14ac:dyDescent="0.4">
      <c r="A131" s="106" t="s">
        <v>14</v>
      </c>
      <c r="B131" s="107" t="s">
        <v>13</v>
      </c>
      <c r="C131" s="106" t="s">
        <v>12</v>
      </c>
      <c r="D131" s="229" t="s">
        <v>11</v>
      </c>
      <c r="E131" s="229" t="s">
        <v>11</v>
      </c>
      <c r="F131" s="20" t="s">
        <v>0</v>
      </c>
      <c r="G131" s="113" t="s">
        <v>357</v>
      </c>
    </row>
    <row r="132" spans="1:7" s="51" customFormat="1" ht="15.75" customHeight="1" thickBot="1" x14ac:dyDescent="0.45">
      <c r="A132" s="108"/>
      <c r="B132" s="109"/>
      <c r="C132" s="110"/>
      <c r="D132" s="230" t="s">
        <v>10</v>
      </c>
      <c r="E132" s="230" t="s">
        <v>9</v>
      </c>
      <c r="F132" s="216" t="s">
        <v>587</v>
      </c>
      <c r="G132" s="114" t="s">
        <v>358</v>
      </c>
    </row>
    <row r="133" spans="1:7" s="51" customFormat="1" ht="15.9" thickTop="1" x14ac:dyDescent="0.4">
      <c r="A133" s="57">
        <v>100</v>
      </c>
      <c r="B133" s="283" t="s">
        <v>356</v>
      </c>
      <c r="C133" s="284"/>
      <c r="D133" s="52"/>
      <c r="E133" s="193"/>
      <c r="F133" s="131"/>
      <c r="G133" s="129"/>
    </row>
    <row r="134" spans="1:7" s="51" customFormat="1" ht="15" x14ac:dyDescent="0.35">
      <c r="A134" s="59"/>
      <c r="B134" s="71"/>
      <c r="C134" s="59"/>
      <c r="D134" s="53"/>
      <c r="E134" s="181"/>
      <c r="F134" s="132"/>
      <c r="G134" s="59"/>
    </row>
    <row r="135" spans="1:7" s="51" customFormat="1" ht="15" x14ac:dyDescent="0.35">
      <c r="A135" s="59"/>
      <c r="B135" s="71">
        <v>1014</v>
      </c>
      <c r="C135" s="59" t="s">
        <v>169</v>
      </c>
      <c r="D135" s="53">
        <v>603</v>
      </c>
      <c r="E135" s="181">
        <v>603</v>
      </c>
      <c r="F135" s="112">
        <v>66.5</v>
      </c>
      <c r="G135" s="111">
        <f t="shared" ref="G135:G154" si="12">(F135/E135)*100</f>
        <v>11.028192371475953</v>
      </c>
    </row>
    <row r="136" spans="1:7" s="51" customFormat="1" ht="15" hidden="1" customHeight="1" x14ac:dyDescent="0.35">
      <c r="A136" s="78"/>
      <c r="B136" s="81">
        <v>1031</v>
      </c>
      <c r="C136" s="78" t="s">
        <v>170</v>
      </c>
      <c r="D136" s="53"/>
      <c r="E136" s="181"/>
      <c r="F136" s="112"/>
      <c r="G136" s="111" t="e">
        <f t="shared" si="12"/>
        <v>#DIV/0!</v>
      </c>
    </row>
    <row r="137" spans="1:7" s="51" customFormat="1" ht="15" hidden="1" x14ac:dyDescent="0.35">
      <c r="A137" s="59"/>
      <c r="B137" s="71">
        <v>1036</v>
      </c>
      <c r="C137" s="59" t="s">
        <v>171</v>
      </c>
      <c r="D137" s="53"/>
      <c r="E137" s="181"/>
      <c r="F137" s="112"/>
      <c r="G137" s="111" t="e">
        <f t="shared" si="12"/>
        <v>#DIV/0!</v>
      </c>
    </row>
    <row r="138" spans="1:7" s="51" customFormat="1" ht="15" hidden="1" customHeight="1" x14ac:dyDescent="0.35">
      <c r="A138" s="78"/>
      <c r="B138" s="81">
        <v>1037</v>
      </c>
      <c r="C138" s="78" t="s">
        <v>172</v>
      </c>
      <c r="D138" s="53"/>
      <c r="E138" s="181"/>
      <c r="F138" s="112"/>
      <c r="G138" s="111" t="e">
        <f t="shared" si="12"/>
        <v>#DIV/0!</v>
      </c>
    </row>
    <row r="139" spans="1:7" s="51" customFormat="1" ht="15" hidden="1" x14ac:dyDescent="0.35">
      <c r="A139" s="78"/>
      <c r="B139" s="81">
        <v>1039</v>
      </c>
      <c r="C139" s="78" t="s">
        <v>173</v>
      </c>
      <c r="D139" s="53"/>
      <c r="E139" s="181"/>
      <c r="F139" s="112"/>
      <c r="G139" s="111" t="e">
        <f t="shared" si="12"/>
        <v>#DIV/0!</v>
      </c>
    </row>
    <row r="140" spans="1:7" s="51" customFormat="1" ht="18" hidden="1" customHeight="1" x14ac:dyDescent="0.35">
      <c r="A140" s="59"/>
      <c r="B140" s="71">
        <v>1036</v>
      </c>
      <c r="C140" s="78" t="s">
        <v>171</v>
      </c>
      <c r="D140" s="53"/>
      <c r="E140" s="181"/>
      <c r="F140" s="112"/>
      <c r="G140" s="111" t="e">
        <f t="shared" si="12"/>
        <v>#DIV/0!</v>
      </c>
    </row>
    <row r="141" spans="1:7" s="51" customFormat="1" ht="18" hidden="1" customHeight="1" x14ac:dyDescent="0.35">
      <c r="A141" s="59"/>
      <c r="B141" s="71">
        <v>1037</v>
      </c>
      <c r="C141" s="78" t="s">
        <v>293</v>
      </c>
      <c r="D141" s="53"/>
      <c r="E141" s="181"/>
      <c r="F141" s="112"/>
      <c r="G141" s="111" t="e">
        <f t="shared" si="12"/>
        <v>#DIV/0!</v>
      </c>
    </row>
    <row r="142" spans="1:7" s="51" customFormat="1" ht="15" x14ac:dyDescent="0.35">
      <c r="A142" s="78"/>
      <c r="B142" s="81">
        <v>1070</v>
      </c>
      <c r="C142" s="78" t="s">
        <v>174</v>
      </c>
      <c r="D142" s="53">
        <v>10</v>
      </c>
      <c r="E142" s="181">
        <v>10</v>
      </c>
      <c r="F142" s="112">
        <v>0</v>
      </c>
      <c r="G142" s="111">
        <f t="shared" si="12"/>
        <v>0</v>
      </c>
    </row>
    <row r="143" spans="1:7" s="51" customFormat="1" ht="15" hidden="1" x14ac:dyDescent="0.35">
      <c r="A143" s="78"/>
      <c r="B143" s="81">
        <v>2331</v>
      </c>
      <c r="C143" s="78" t="s">
        <v>175</v>
      </c>
      <c r="D143" s="53"/>
      <c r="E143" s="181"/>
      <c r="F143" s="112"/>
      <c r="G143" s="111" t="e">
        <f t="shared" si="12"/>
        <v>#DIV/0!</v>
      </c>
    </row>
    <row r="144" spans="1:7" s="51" customFormat="1" ht="15" customHeight="1" x14ac:dyDescent="0.35">
      <c r="A144" s="78"/>
      <c r="B144" s="56">
        <v>2169</v>
      </c>
      <c r="C144" s="59" t="s">
        <v>186</v>
      </c>
      <c r="D144" s="53">
        <v>100</v>
      </c>
      <c r="E144" s="181">
        <v>100</v>
      </c>
      <c r="F144" s="112">
        <v>0</v>
      </c>
      <c r="G144" s="111">
        <f t="shared" si="12"/>
        <v>0</v>
      </c>
    </row>
    <row r="145" spans="1:7" s="51" customFormat="1" ht="15" customHeight="1" x14ac:dyDescent="0.35">
      <c r="A145" s="59"/>
      <c r="B145" s="56">
        <v>3322</v>
      </c>
      <c r="C145" s="59" t="s">
        <v>271</v>
      </c>
      <c r="D145" s="53">
        <v>30</v>
      </c>
      <c r="E145" s="181">
        <v>30</v>
      </c>
      <c r="F145" s="112">
        <v>0</v>
      </c>
      <c r="G145" s="111">
        <f t="shared" si="12"/>
        <v>0</v>
      </c>
    </row>
    <row r="146" spans="1:7" s="51" customFormat="1" ht="15" customHeight="1" x14ac:dyDescent="0.35">
      <c r="A146" s="78"/>
      <c r="B146" s="71">
        <v>3635</v>
      </c>
      <c r="C146" s="73" t="s">
        <v>114</v>
      </c>
      <c r="D146" s="53">
        <v>500</v>
      </c>
      <c r="E146" s="181">
        <v>500</v>
      </c>
      <c r="F146" s="112">
        <v>0</v>
      </c>
      <c r="G146" s="111">
        <f t="shared" si="12"/>
        <v>0</v>
      </c>
    </row>
    <row r="147" spans="1:7" s="51" customFormat="1" ht="15" hidden="1" customHeight="1" x14ac:dyDescent="0.35">
      <c r="A147" s="78"/>
      <c r="B147" s="81">
        <v>3716</v>
      </c>
      <c r="C147" s="78" t="s">
        <v>320</v>
      </c>
      <c r="D147" s="53"/>
      <c r="E147" s="181"/>
      <c r="F147" s="112"/>
      <c r="G147" s="111" t="e">
        <f t="shared" si="12"/>
        <v>#DIV/0!</v>
      </c>
    </row>
    <row r="148" spans="1:7" s="51" customFormat="1" ht="15" customHeight="1" x14ac:dyDescent="0.35">
      <c r="A148" s="78"/>
      <c r="B148" s="81">
        <v>3739</v>
      </c>
      <c r="C148" s="78" t="s">
        <v>176</v>
      </c>
      <c r="D148" s="53">
        <v>50</v>
      </c>
      <c r="E148" s="181">
        <v>50</v>
      </c>
      <c r="F148" s="112">
        <v>0</v>
      </c>
      <c r="G148" s="111">
        <f t="shared" si="12"/>
        <v>0</v>
      </c>
    </row>
    <row r="149" spans="1:7" s="51" customFormat="1" ht="15" hidden="1" x14ac:dyDescent="0.35">
      <c r="A149" s="78"/>
      <c r="B149" s="81">
        <v>3744</v>
      </c>
      <c r="C149" s="78" t="s">
        <v>120</v>
      </c>
      <c r="D149" s="53"/>
      <c r="E149" s="181"/>
      <c r="F149" s="112"/>
      <c r="G149" s="111" t="e">
        <f t="shared" si="12"/>
        <v>#DIV/0!</v>
      </c>
    </row>
    <row r="150" spans="1:7" s="51" customFormat="1" ht="18" customHeight="1" x14ac:dyDescent="0.35">
      <c r="A150" s="59"/>
      <c r="B150" s="71">
        <v>3749</v>
      </c>
      <c r="C150" s="59" t="s">
        <v>177</v>
      </c>
      <c r="D150" s="53">
        <v>65</v>
      </c>
      <c r="E150" s="181">
        <v>65</v>
      </c>
      <c r="F150" s="112">
        <v>0</v>
      </c>
      <c r="G150" s="111">
        <f t="shared" si="12"/>
        <v>0</v>
      </c>
    </row>
    <row r="151" spans="1:7" s="51" customFormat="1" ht="15" hidden="1" x14ac:dyDescent="0.35">
      <c r="A151" s="59"/>
      <c r="B151" s="71">
        <v>5272</v>
      </c>
      <c r="C151" s="59" t="s">
        <v>178</v>
      </c>
      <c r="D151" s="53"/>
      <c r="E151" s="181"/>
      <c r="F151" s="112"/>
      <c r="G151" s="111" t="e">
        <f t="shared" si="12"/>
        <v>#DIV/0!</v>
      </c>
    </row>
    <row r="152" spans="1:7" s="51" customFormat="1" ht="15" hidden="1" x14ac:dyDescent="0.35">
      <c r="A152" s="78"/>
      <c r="B152" s="81">
        <v>6149</v>
      </c>
      <c r="C152" s="78" t="s">
        <v>433</v>
      </c>
      <c r="D152" s="53"/>
      <c r="E152" s="181"/>
      <c r="F152" s="112"/>
      <c r="G152" s="111" t="e">
        <f t="shared" si="12"/>
        <v>#DIV/0!</v>
      </c>
    </row>
    <row r="153" spans="1:7" s="51" customFormat="1" ht="15.45" thickBot="1" x14ac:dyDescent="0.4">
      <c r="A153" s="78"/>
      <c r="B153" s="81">
        <v>6171</v>
      </c>
      <c r="C153" s="78" t="s">
        <v>179</v>
      </c>
      <c r="D153" s="53">
        <v>18662</v>
      </c>
      <c r="E153" s="181">
        <v>18662</v>
      </c>
      <c r="F153" s="112">
        <v>3951.1</v>
      </c>
      <c r="G153" s="111">
        <f t="shared" si="12"/>
        <v>21.171900117886615</v>
      </c>
    </row>
    <row r="154" spans="1:7" s="51" customFormat="1" ht="18.75" customHeight="1" thickTop="1" thickBot="1" x14ac:dyDescent="0.45">
      <c r="A154" s="79"/>
      <c r="B154" s="80"/>
      <c r="C154" s="89" t="s">
        <v>350</v>
      </c>
      <c r="D154" s="87">
        <f t="shared" ref="D154:E154" si="13">SUM(D135:D153)</f>
        <v>20020</v>
      </c>
      <c r="E154" s="184">
        <f t="shared" si="13"/>
        <v>20020</v>
      </c>
      <c r="F154" s="203">
        <f t="shared" ref="F154" si="14">SUM(F135:F153)</f>
        <v>4017.6</v>
      </c>
      <c r="G154" s="117">
        <f t="shared" si="12"/>
        <v>20.067932067932066</v>
      </c>
    </row>
    <row r="155" spans="1:7" s="51" customFormat="1" ht="15.75" customHeight="1" thickBot="1" x14ac:dyDescent="0.45">
      <c r="A155" s="68"/>
      <c r="B155" s="69"/>
      <c r="C155" s="94"/>
      <c r="D155" s="95"/>
      <c r="E155" s="95"/>
    </row>
    <row r="156" spans="1:7" s="51" customFormat="1" ht="10.5" hidden="1" customHeight="1" thickBot="1" x14ac:dyDescent="0.45">
      <c r="A156" s="68"/>
      <c r="B156" s="69"/>
      <c r="C156" s="94"/>
      <c r="D156" s="95"/>
      <c r="E156" s="95"/>
    </row>
    <row r="157" spans="1:7" s="51" customFormat="1" ht="12.75" hidden="1" customHeight="1" thickBot="1" x14ac:dyDescent="0.4">
      <c r="A157" s="68"/>
      <c r="B157" s="69"/>
      <c r="C157" s="68"/>
      <c r="D157" s="55"/>
      <c r="E157" s="55"/>
    </row>
    <row r="158" spans="1:7" s="68" customFormat="1" ht="15.75" hidden="1" customHeight="1" x14ac:dyDescent="0.35">
      <c r="B158" s="69"/>
      <c r="D158" s="55"/>
      <c r="E158" s="55"/>
      <c r="F158" s="51"/>
      <c r="G158" s="51"/>
    </row>
    <row r="159" spans="1:7" s="51" customFormat="1" ht="15.45" x14ac:dyDescent="0.4">
      <c r="A159" s="106" t="s">
        <v>14</v>
      </c>
      <c r="B159" s="107" t="s">
        <v>13</v>
      </c>
      <c r="C159" s="106" t="s">
        <v>12</v>
      </c>
      <c r="D159" s="229" t="s">
        <v>11</v>
      </c>
      <c r="E159" s="229" t="s">
        <v>11</v>
      </c>
      <c r="F159" s="20" t="s">
        <v>0</v>
      </c>
      <c r="G159" s="113" t="s">
        <v>357</v>
      </c>
    </row>
    <row r="160" spans="1:7" s="51" customFormat="1" ht="15.75" customHeight="1" thickBot="1" x14ac:dyDescent="0.45">
      <c r="A160" s="108"/>
      <c r="B160" s="109"/>
      <c r="C160" s="110"/>
      <c r="D160" s="230" t="s">
        <v>10</v>
      </c>
      <c r="E160" s="230" t="s">
        <v>9</v>
      </c>
      <c r="F160" s="216" t="s">
        <v>587</v>
      </c>
      <c r="G160" s="114" t="s">
        <v>358</v>
      </c>
    </row>
    <row r="161" spans="1:7" s="51" customFormat="1" ht="15.9" thickTop="1" x14ac:dyDescent="0.4">
      <c r="A161" s="57">
        <v>110</v>
      </c>
      <c r="B161" s="57"/>
      <c r="C161" s="92" t="s">
        <v>44</v>
      </c>
      <c r="D161" s="52"/>
      <c r="E161" s="193"/>
      <c r="F161" s="131"/>
      <c r="G161" s="129"/>
    </row>
    <row r="162" spans="1:7" s="51" customFormat="1" ht="15.45" x14ac:dyDescent="0.4">
      <c r="A162" s="57"/>
      <c r="B162" s="70"/>
      <c r="C162" s="92"/>
      <c r="D162" s="52"/>
      <c r="E162" s="193"/>
      <c r="F162" s="132"/>
      <c r="G162" s="59"/>
    </row>
    <row r="163" spans="1:7" s="51" customFormat="1" ht="15" x14ac:dyDescent="0.35">
      <c r="A163" s="57"/>
      <c r="B163" s="71">
        <v>2143</v>
      </c>
      <c r="C163" s="59" t="s">
        <v>329</v>
      </c>
      <c r="D163" s="53">
        <v>820</v>
      </c>
      <c r="E163" s="181">
        <v>820</v>
      </c>
      <c r="F163" s="112">
        <v>492.2</v>
      </c>
      <c r="G163" s="111">
        <f t="shared" ref="G163:G200" si="15">(F163/E163)*100</f>
        <v>60.024390243902438</v>
      </c>
    </row>
    <row r="164" spans="1:7" s="51" customFormat="1" ht="15" x14ac:dyDescent="0.35">
      <c r="A164" s="57"/>
      <c r="B164" s="71">
        <v>3111</v>
      </c>
      <c r="C164" s="59" t="s">
        <v>140</v>
      </c>
      <c r="D164" s="53">
        <v>8000</v>
      </c>
      <c r="E164" s="181">
        <v>8021</v>
      </c>
      <c r="F164" s="112">
        <v>2008.7</v>
      </c>
      <c r="G164" s="111">
        <f t="shared" si="15"/>
        <v>25.043012093255207</v>
      </c>
    </row>
    <row r="165" spans="1:7" s="51" customFormat="1" ht="15" x14ac:dyDescent="0.35">
      <c r="A165" s="57"/>
      <c r="B165" s="71">
        <v>3113</v>
      </c>
      <c r="C165" s="59" t="s">
        <v>141</v>
      </c>
      <c r="D165" s="53">
        <v>27670</v>
      </c>
      <c r="E165" s="181">
        <v>27848.2</v>
      </c>
      <c r="F165" s="112">
        <v>7087.8</v>
      </c>
      <c r="G165" s="111">
        <f t="shared" si="15"/>
        <v>25.451555217213322</v>
      </c>
    </row>
    <row r="166" spans="1:7" s="51" customFormat="1" ht="15" x14ac:dyDescent="0.35">
      <c r="A166" s="57"/>
      <c r="B166" s="71">
        <v>3231</v>
      </c>
      <c r="C166" s="59" t="s">
        <v>142</v>
      </c>
      <c r="D166" s="53">
        <v>540</v>
      </c>
      <c r="E166" s="181">
        <v>540</v>
      </c>
      <c r="F166" s="112">
        <v>135</v>
      </c>
      <c r="G166" s="111">
        <f t="shared" si="15"/>
        <v>25</v>
      </c>
    </row>
    <row r="167" spans="1:7" s="51" customFormat="1" ht="15" x14ac:dyDescent="0.35">
      <c r="A167" s="57"/>
      <c r="B167" s="71">
        <v>3313</v>
      </c>
      <c r="C167" s="59" t="s">
        <v>143</v>
      </c>
      <c r="D167" s="53">
        <v>1200</v>
      </c>
      <c r="E167" s="181">
        <v>1200</v>
      </c>
      <c r="F167" s="112">
        <v>600</v>
      </c>
      <c r="G167" s="111">
        <f t="shared" si="15"/>
        <v>50</v>
      </c>
    </row>
    <row r="168" spans="1:7" s="51" customFormat="1" ht="15" x14ac:dyDescent="0.35">
      <c r="A168" s="57"/>
      <c r="B168" s="71">
        <v>3314</v>
      </c>
      <c r="C168" s="59" t="s">
        <v>144</v>
      </c>
      <c r="D168" s="53">
        <v>12332</v>
      </c>
      <c r="E168" s="181">
        <v>12332</v>
      </c>
      <c r="F168" s="112">
        <v>3083</v>
      </c>
      <c r="G168" s="111">
        <f t="shared" si="15"/>
        <v>25</v>
      </c>
    </row>
    <row r="169" spans="1:7" s="51" customFormat="1" ht="15" x14ac:dyDescent="0.35">
      <c r="A169" s="57"/>
      <c r="B169" s="71">
        <v>3315</v>
      </c>
      <c r="C169" s="59" t="s">
        <v>145</v>
      </c>
      <c r="D169" s="53">
        <v>17993</v>
      </c>
      <c r="E169" s="181">
        <v>17993</v>
      </c>
      <c r="F169" s="112">
        <v>4769</v>
      </c>
      <c r="G169" s="111">
        <f t="shared" si="15"/>
        <v>26.504751847940867</v>
      </c>
    </row>
    <row r="170" spans="1:7" s="51" customFormat="1" ht="15" x14ac:dyDescent="0.35">
      <c r="A170" s="57"/>
      <c r="B170" s="71">
        <v>3319</v>
      </c>
      <c r="C170" s="59" t="s">
        <v>146</v>
      </c>
      <c r="D170" s="53">
        <v>825</v>
      </c>
      <c r="E170" s="181">
        <v>805</v>
      </c>
      <c r="F170" s="112">
        <v>52.7</v>
      </c>
      <c r="G170" s="111">
        <f t="shared" si="15"/>
        <v>6.5465838509316772</v>
      </c>
    </row>
    <row r="171" spans="1:7" s="51" customFormat="1" ht="15" x14ac:dyDescent="0.35">
      <c r="A171" s="57"/>
      <c r="B171" s="71">
        <v>3322</v>
      </c>
      <c r="C171" s="59" t="s">
        <v>147</v>
      </c>
      <c r="D171" s="53">
        <v>20</v>
      </c>
      <c r="E171" s="181">
        <v>20</v>
      </c>
      <c r="F171" s="112">
        <v>0</v>
      </c>
      <c r="G171" s="111">
        <f t="shared" si="15"/>
        <v>0</v>
      </c>
    </row>
    <row r="172" spans="1:7" s="51" customFormat="1" ht="15" x14ac:dyDescent="0.35">
      <c r="A172" s="57"/>
      <c r="B172" s="71">
        <v>3326</v>
      </c>
      <c r="C172" s="59" t="s">
        <v>148</v>
      </c>
      <c r="D172" s="53">
        <v>20</v>
      </c>
      <c r="E172" s="181">
        <v>20</v>
      </c>
      <c r="F172" s="112">
        <v>0</v>
      </c>
      <c r="G172" s="111">
        <f t="shared" si="15"/>
        <v>0</v>
      </c>
    </row>
    <row r="173" spans="1:7" s="51" customFormat="1" ht="15" x14ac:dyDescent="0.35">
      <c r="A173" s="57"/>
      <c r="B173" s="71">
        <v>3330</v>
      </c>
      <c r="C173" s="59" t="s">
        <v>149</v>
      </c>
      <c r="D173" s="53">
        <v>100</v>
      </c>
      <c r="E173" s="181">
        <v>100</v>
      </c>
      <c r="F173" s="112">
        <v>80</v>
      </c>
      <c r="G173" s="111">
        <f t="shared" si="15"/>
        <v>80</v>
      </c>
    </row>
    <row r="174" spans="1:7" s="51" customFormat="1" ht="15" x14ac:dyDescent="0.35">
      <c r="A174" s="57"/>
      <c r="B174" s="71">
        <v>3392</v>
      </c>
      <c r="C174" s="59" t="s">
        <v>150</v>
      </c>
      <c r="D174" s="53">
        <v>565</v>
      </c>
      <c r="E174" s="181">
        <v>565</v>
      </c>
      <c r="F174" s="112">
        <v>125</v>
      </c>
      <c r="G174" s="111">
        <f t="shared" si="15"/>
        <v>22.123893805309734</v>
      </c>
    </row>
    <row r="175" spans="1:7" s="51" customFormat="1" ht="15" x14ac:dyDescent="0.35">
      <c r="A175" s="57"/>
      <c r="B175" s="71">
        <v>3412</v>
      </c>
      <c r="C175" s="59" t="s">
        <v>270</v>
      </c>
      <c r="D175" s="53">
        <v>23945</v>
      </c>
      <c r="E175" s="181">
        <v>23945</v>
      </c>
      <c r="F175" s="112">
        <v>5714</v>
      </c>
      <c r="G175" s="111">
        <f t="shared" si="15"/>
        <v>23.863019419503029</v>
      </c>
    </row>
    <row r="176" spans="1:7" s="51" customFormat="1" ht="15" x14ac:dyDescent="0.35">
      <c r="A176" s="57"/>
      <c r="B176" s="71">
        <v>3412</v>
      </c>
      <c r="C176" s="59" t="s">
        <v>266</v>
      </c>
      <c r="D176" s="53">
        <v>110</v>
      </c>
      <c r="E176" s="181">
        <v>110</v>
      </c>
      <c r="F176" s="112">
        <v>24</v>
      </c>
      <c r="G176" s="111">
        <f t="shared" si="15"/>
        <v>21.818181818181817</v>
      </c>
    </row>
    <row r="177" spans="1:7" s="51" customFormat="1" ht="15" hidden="1" x14ac:dyDescent="0.35">
      <c r="A177" s="57"/>
      <c r="B177" s="71">
        <v>3412</v>
      </c>
      <c r="C177" s="59" t="s">
        <v>434</v>
      </c>
      <c r="D177" s="53"/>
      <c r="E177" s="181"/>
      <c r="F177" s="112"/>
      <c r="G177" s="111" t="e">
        <f t="shared" si="15"/>
        <v>#DIV/0!</v>
      </c>
    </row>
    <row r="178" spans="1:7" s="51" customFormat="1" ht="15" hidden="1" x14ac:dyDescent="0.35">
      <c r="A178" s="57"/>
      <c r="B178" s="71">
        <v>3412</v>
      </c>
      <c r="C178" s="59" t="s">
        <v>425</v>
      </c>
      <c r="D178" s="53"/>
      <c r="E178" s="181"/>
      <c r="F178" s="112"/>
      <c r="G178" s="111" t="e">
        <f t="shared" si="15"/>
        <v>#DIV/0!</v>
      </c>
    </row>
    <row r="179" spans="1:7" s="51" customFormat="1" ht="15" x14ac:dyDescent="0.35">
      <c r="A179" s="57"/>
      <c r="B179" s="71">
        <v>3419</v>
      </c>
      <c r="C179" s="59" t="s">
        <v>262</v>
      </c>
      <c r="D179" s="53">
        <v>800</v>
      </c>
      <c r="E179" s="181">
        <v>292</v>
      </c>
      <c r="F179" s="112">
        <v>220</v>
      </c>
      <c r="G179" s="111">
        <f t="shared" si="15"/>
        <v>75.342465753424662</v>
      </c>
    </row>
    <row r="180" spans="1:7" s="51" customFormat="1" ht="15" x14ac:dyDescent="0.35">
      <c r="A180" s="57"/>
      <c r="B180" s="71">
        <v>3421</v>
      </c>
      <c r="C180" s="59" t="s">
        <v>261</v>
      </c>
      <c r="D180" s="53">
        <v>12700</v>
      </c>
      <c r="E180" s="181">
        <v>13551</v>
      </c>
      <c r="F180" s="112">
        <v>7616</v>
      </c>
      <c r="G180" s="111">
        <f t="shared" si="15"/>
        <v>56.202494280864876</v>
      </c>
    </row>
    <row r="181" spans="1:7" s="51" customFormat="1" ht="15" x14ac:dyDescent="0.35">
      <c r="A181" s="57"/>
      <c r="B181" s="71">
        <v>3429</v>
      </c>
      <c r="C181" s="59" t="s">
        <v>151</v>
      </c>
      <c r="D181" s="53">
        <v>2700</v>
      </c>
      <c r="E181" s="181">
        <v>2357</v>
      </c>
      <c r="F181" s="112">
        <v>1042</v>
      </c>
      <c r="G181" s="111">
        <f t="shared" si="15"/>
        <v>44.208739923631732</v>
      </c>
    </row>
    <row r="182" spans="1:7" s="51" customFormat="1" ht="15" hidden="1" x14ac:dyDescent="0.35">
      <c r="A182" s="57"/>
      <c r="B182" s="71">
        <v>3639</v>
      </c>
      <c r="C182" s="59" t="s">
        <v>458</v>
      </c>
      <c r="D182" s="53"/>
      <c r="E182" s="181"/>
      <c r="F182" s="112"/>
      <c r="G182" s="111" t="e">
        <f t="shared" si="15"/>
        <v>#DIV/0!</v>
      </c>
    </row>
    <row r="183" spans="1:7" s="51" customFormat="1" ht="15" x14ac:dyDescent="0.35">
      <c r="A183" s="57"/>
      <c r="B183" s="81">
        <v>3900</v>
      </c>
      <c r="C183" s="78" t="s">
        <v>457</v>
      </c>
      <c r="D183" s="53">
        <v>774</v>
      </c>
      <c r="E183" s="181">
        <v>774</v>
      </c>
      <c r="F183" s="112">
        <v>0</v>
      </c>
      <c r="G183" s="111">
        <f t="shared" si="15"/>
        <v>0</v>
      </c>
    </row>
    <row r="184" spans="1:7" s="51" customFormat="1" ht="15" hidden="1" x14ac:dyDescent="0.35">
      <c r="A184" s="57"/>
      <c r="B184" s="81">
        <v>4312</v>
      </c>
      <c r="C184" s="78" t="s">
        <v>524</v>
      </c>
      <c r="D184" s="53"/>
      <c r="E184" s="181"/>
      <c r="F184" s="112"/>
      <c r="G184" s="111" t="e">
        <f t="shared" si="15"/>
        <v>#DIV/0!</v>
      </c>
    </row>
    <row r="185" spans="1:7" s="51" customFormat="1" ht="15" x14ac:dyDescent="0.35">
      <c r="A185" s="57"/>
      <c r="B185" s="81">
        <v>4351</v>
      </c>
      <c r="C185" s="78" t="s">
        <v>161</v>
      </c>
      <c r="D185" s="53">
        <v>1700</v>
      </c>
      <c r="E185" s="181">
        <v>1700</v>
      </c>
      <c r="F185" s="112">
        <v>0</v>
      </c>
      <c r="G185" s="111">
        <f t="shared" si="15"/>
        <v>0</v>
      </c>
    </row>
    <row r="186" spans="1:7" s="51" customFormat="1" ht="15" x14ac:dyDescent="0.35">
      <c r="A186" s="57"/>
      <c r="B186" s="81">
        <v>4356</v>
      </c>
      <c r="C186" s="78" t="s">
        <v>264</v>
      </c>
      <c r="D186" s="53">
        <v>773</v>
      </c>
      <c r="E186" s="181">
        <v>820.6</v>
      </c>
      <c r="F186" s="112">
        <v>47.6</v>
      </c>
      <c r="G186" s="111">
        <f t="shared" si="15"/>
        <v>5.8006336826712159</v>
      </c>
    </row>
    <row r="187" spans="1:7" s="51" customFormat="1" ht="15" x14ac:dyDescent="0.35">
      <c r="A187" s="57"/>
      <c r="B187" s="81">
        <v>4357</v>
      </c>
      <c r="C187" s="78" t="s">
        <v>265</v>
      </c>
      <c r="D187" s="53">
        <v>21064</v>
      </c>
      <c r="E187" s="181">
        <v>23339.7</v>
      </c>
      <c r="F187" s="112">
        <v>11275.7</v>
      </c>
      <c r="G187" s="111">
        <f t="shared" si="15"/>
        <v>48.311246502739969</v>
      </c>
    </row>
    <row r="188" spans="1:7" s="51" customFormat="1" ht="15" x14ac:dyDescent="0.35">
      <c r="A188" s="57"/>
      <c r="B188" s="81">
        <v>4359</v>
      </c>
      <c r="C188" s="78" t="s">
        <v>267</v>
      </c>
      <c r="D188" s="53">
        <v>2834</v>
      </c>
      <c r="E188" s="181">
        <v>2881.4</v>
      </c>
      <c r="F188" s="112">
        <v>47.4</v>
      </c>
      <c r="G188" s="111">
        <f t="shared" si="15"/>
        <v>1.6450336641910182</v>
      </c>
    </row>
    <row r="189" spans="1:7" s="51" customFormat="1" ht="15" hidden="1" x14ac:dyDescent="0.35">
      <c r="A189" s="57"/>
      <c r="B189" s="81">
        <v>5269</v>
      </c>
      <c r="C189" s="78" t="s">
        <v>556</v>
      </c>
      <c r="D189" s="53"/>
      <c r="E189" s="181"/>
      <c r="F189" s="112"/>
      <c r="G189" s="111" t="e">
        <f t="shared" si="15"/>
        <v>#DIV/0!</v>
      </c>
    </row>
    <row r="190" spans="1:7" s="51" customFormat="1" ht="15" hidden="1" x14ac:dyDescent="0.35">
      <c r="A190" s="57"/>
      <c r="B190" s="81">
        <v>4379</v>
      </c>
      <c r="C190" s="78" t="s">
        <v>409</v>
      </c>
      <c r="D190" s="53"/>
      <c r="E190" s="181"/>
      <c r="F190" s="112"/>
      <c r="G190" s="111" t="e">
        <f t="shared" si="15"/>
        <v>#DIV/0!</v>
      </c>
    </row>
    <row r="191" spans="1:7" s="51" customFormat="1" ht="15" customHeight="1" x14ac:dyDescent="0.35">
      <c r="A191" s="59"/>
      <c r="B191" s="71">
        <v>6171</v>
      </c>
      <c r="C191" s="59" t="s">
        <v>502</v>
      </c>
      <c r="D191" s="53">
        <v>19802</v>
      </c>
      <c r="E191" s="181">
        <v>21407</v>
      </c>
      <c r="F191" s="112">
        <v>3748.6</v>
      </c>
      <c r="G191" s="111">
        <f t="shared" si="15"/>
        <v>17.511094501798478</v>
      </c>
    </row>
    <row r="192" spans="1:7" s="51" customFormat="1" ht="15" customHeight="1" x14ac:dyDescent="0.35">
      <c r="A192" s="59"/>
      <c r="B192" s="71">
        <v>6223</v>
      </c>
      <c r="C192" s="59" t="s">
        <v>167</v>
      </c>
      <c r="D192" s="53">
        <v>20</v>
      </c>
      <c r="E192" s="181">
        <v>20</v>
      </c>
      <c r="F192" s="112">
        <v>0</v>
      </c>
      <c r="G192" s="111">
        <f t="shared" si="15"/>
        <v>0</v>
      </c>
    </row>
    <row r="193" spans="1:7" s="51" customFormat="1" ht="15" customHeight="1" x14ac:dyDescent="0.35">
      <c r="A193" s="59"/>
      <c r="B193" s="56">
        <v>6310</v>
      </c>
      <c r="C193" s="59" t="s">
        <v>188</v>
      </c>
      <c r="D193" s="53">
        <v>1920</v>
      </c>
      <c r="E193" s="181">
        <v>1905</v>
      </c>
      <c r="F193" s="112">
        <v>416.9</v>
      </c>
      <c r="G193" s="111">
        <f t="shared" si="15"/>
        <v>21.884514435695536</v>
      </c>
    </row>
    <row r="194" spans="1:7" s="51" customFormat="1" ht="15" x14ac:dyDescent="0.35">
      <c r="A194" s="59"/>
      <c r="B194" s="56">
        <v>6399</v>
      </c>
      <c r="C194" s="59" t="s">
        <v>189</v>
      </c>
      <c r="D194" s="53">
        <v>15012</v>
      </c>
      <c r="E194" s="181">
        <v>15012</v>
      </c>
      <c r="F194" s="112">
        <v>13643.5</v>
      </c>
      <c r="G194" s="111">
        <f t="shared" si="15"/>
        <v>90.883959499067416</v>
      </c>
    </row>
    <row r="195" spans="1:7" s="51" customFormat="1" ht="18" hidden="1" customHeight="1" x14ac:dyDescent="0.35">
      <c r="A195" s="59"/>
      <c r="B195" s="56">
        <v>6402</v>
      </c>
      <c r="C195" s="59" t="s">
        <v>190</v>
      </c>
      <c r="D195" s="53"/>
      <c r="E195" s="181"/>
      <c r="F195" s="112"/>
      <c r="G195" s="111" t="e">
        <f t="shared" si="15"/>
        <v>#DIV/0!</v>
      </c>
    </row>
    <row r="196" spans="1:7" s="51" customFormat="1" ht="15" hidden="1" x14ac:dyDescent="0.35">
      <c r="A196" s="59"/>
      <c r="B196" s="56">
        <v>6409</v>
      </c>
      <c r="C196" s="59" t="s">
        <v>399</v>
      </c>
      <c r="D196" s="53"/>
      <c r="E196" s="181"/>
      <c r="F196" s="112"/>
      <c r="G196" s="111" t="e">
        <f t="shared" si="15"/>
        <v>#DIV/0!</v>
      </c>
    </row>
    <row r="197" spans="1:7" s="51" customFormat="1" ht="18" customHeight="1" x14ac:dyDescent="0.35">
      <c r="A197" s="59"/>
      <c r="B197" s="56">
        <v>6402</v>
      </c>
      <c r="C197" s="59" t="s">
        <v>190</v>
      </c>
      <c r="D197" s="53">
        <v>0</v>
      </c>
      <c r="E197" s="181">
        <v>15.7</v>
      </c>
      <c r="F197" s="112">
        <v>15.5</v>
      </c>
      <c r="G197" s="111">
        <f t="shared" si="15"/>
        <v>98.726114649681534</v>
      </c>
    </row>
    <row r="198" spans="1:7" s="51" customFormat="1" ht="17.25" customHeight="1" x14ac:dyDescent="0.35">
      <c r="A198" s="59"/>
      <c r="B198" s="56">
        <v>6409</v>
      </c>
      <c r="C198" s="59" t="s">
        <v>191</v>
      </c>
      <c r="D198" s="53">
        <v>0</v>
      </c>
      <c r="E198" s="181">
        <v>15</v>
      </c>
      <c r="F198" s="112">
        <v>4.0999999999999996</v>
      </c>
      <c r="G198" s="111">
        <f t="shared" si="15"/>
        <v>27.333333333333332</v>
      </c>
    </row>
    <row r="199" spans="1:7" s="51" customFormat="1" ht="15.75" customHeight="1" thickBot="1" x14ac:dyDescent="0.4">
      <c r="A199" s="135"/>
      <c r="B199" s="136">
        <v>6409</v>
      </c>
      <c r="C199" s="135" t="s">
        <v>391</v>
      </c>
      <c r="D199" s="53">
        <v>10000</v>
      </c>
      <c r="E199" s="181">
        <v>8395</v>
      </c>
      <c r="F199" s="112">
        <v>0</v>
      </c>
      <c r="G199" s="111">
        <f t="shared" si="15"/>
        <v>0</v>
      </c>
    </row>
    <row r="200" spans="1:7" s="51" customFormat="1" ht="18.75" customHeight="1" thickTop="1" thickBot="1" x14ac:dyDescent="0.45">
      <c r="A200" s="79"/>
      <c r="B200" s="80"/>
      <c r="C200" s="89" t="s">
        <v>192</v>
      </c>
      <c r="D200" s="87">
        <f t="shared" ref="D200:E200" si="16">SUM(D163:D199)</f>
        <v>184239</v>
      </c>
      <c r="E200" s="184">
        <f t="shared" si="16"/>
        <v>186804.6</v>
      </c>
      <c r="F200" s="203">
        <f t="shared" ref="F200" si="17">SUM(F163:F199)</f>
        <v>62248.7</v>
      </c>
      <c r="G200" s="117">
        <f t="shared" si="15"/>
        <v>33.322894618226748</v>
      </c>
    </row>
    <row r="201" spans="1:7" s="51" customFormat="1" ht="17.25" customHeight="1" thickBot="1" x14ac:dyDescent="0.4">
      <c r="A201" s="68"/>
      <c r="B201" s="69"/>
      <c r="C201" s="68"/>
      <c r="D201" s="55"/>
      <c r="E201" s="55"/>
    </row>
    <row r="202" spans="1:7" s="51" customFormat="1" ht="13.5" hidden="1" customHeight="1" x14ac:dyDescent="0.35">
      <c r="A202" s="68"/>
      <c r="B202" s="69"/>
      <c r="C202" s="68"/>
      <c r="D202" s="55"/>
      <c r="E202" s="55"/>
    </row>
    <row r="203" spans="1:7" s="51" customFormat="1" ht="13.5" hidden="1" customHeight="1" x14ac:dyDescent="0.35">
      <c r="A203" s="68"/>
      <c r="B203" s="69"/>
      <c r="C203" s="68"/>
      <c r="D203" s="55"/>
      <c r="E203" s="55"/>
    </row>
    <row r="204" spans="1:7" s="51" customFormat="1" ht="13.5" hidden="1" customHeight="1" x14ac:dyDescent="0.35">
      <c r="A204" s="68"/>
      <c r="B204" s="69"/>
      <c r="C204" s="68"/>
      <c r="D204" s="55"/>
      <c r="E204" s="55"/>
    </row>
    <row r="205" spans="1:7" s="51" customFormat="1" ht="13.5" hidden="1" customHeight="1" x14ac:dyDescent="0.35">
      <c r="A205" s="68"/>
      <c r="B205" s="69"/>
      <c r="C205" s="68"/>
      <c r="D205" s="55"/>
      <c r="E205" s="55"/>
    </row>
    <row r="206" spans="1:7" s="51" customFormat="1" ht="13.5" hidden="1" customHeight="1" x14ac:dyDescent="0.35">
      <c r="A206" s="68"/>
      <c r="B206" s="69"/>
      <c r="C206" s="68"/>
      <c r="D206" s="55"/>
      <c r="E206" s="55"/>
    </row>
    <row r="207" spans="1:7" s="51" customFormat="1" ht="6" hidden="1" customHeight="1" thickBot="1" x14ac:dyDescent="0.4">
      <c r="A207" s="68"/>
      <c r="B207" s="69"/>
      <c r="C207" s="68"/>
      <c r="D207" s="55"/>
      <c r="E207" s="55"/>
    </row>
    <row r="208" spans="1:7" s="51" customFormat="1" ht="2.25" hidden="1" customHeight="1" thickBot="1" x14ac:dyDescent="0.4">
      <c r="A208" s="68"/>
      <c r="B208" s="69"/>
      <c r="C208" s="68"/>
      <c r="D208" s="55"/>
      <c r="E208" s="55"/>
    </row>
    <row r="209" spans="1:7" s="51" customFormat="1" ht="15.45" x14ac:dyDescent="0.4">
      <c r="A209" s="106" t="s">
        <v>14</v>
      </c>
      <c r="B209" s="107" t="s">
        <v>13</v>
      </c>
      <c r="C209" s="106" t="s">
        <v>12</v>
      </c>
      <c r="D209" s="229" t="s">
        <v>11</v>
      </c>
      <c r="E209" s="229" t="s">
        <v>11</v>
      </c>
      <c r="F209" s="20" t="s">
        <v>0</v>
      </c>
      <c r="G209" s="113" t="s">
        <v>357</v>
      </c>
    </row>
    <row r="210" spans="1:7" s="51" customFormat="1" ht="15.75" customHeight="1" thickBot="1" x14ac:dyDescent="0.45">
      <c r="A210" s="108"/>
      <c r="B210" s="109"/>
      <c r="C210" s="110"/>
      <c r="D210" s="230" t="s">
        <v>10</v>
      </c>
      <c r="E210" s="230" t="s">
        <v>9</v>
      </c>
      <c r="F210" s="216" t="s">
        <v>587</v>
      </c>
      <c r="G210" s="114" t="s">
        <v>358</v>
      </c>
    </row>
    <row r="211" spans="1:7" s="51" customFormat="1" ht="15.9" thickTop="1" x14ac:dyDescent="0.4">
      <c r="A211" s="57">
        <v>120</v>
      </c>
      <c r="B211" s="57"/>
      <c r="C211" s="86" t="s">
        <v>30</v>
      </c>
      <c r="D211" s="52"/>
      <c r="E211" s="193"/>
      <c r="F211" s="131"/>
      <c r="G211" s="129"/>
    </row>
    <row r="212" spans="1:7" s="51" customFormat="1" ht="15" customHeight="1" x14ac:dyDescent="0.35">
      <c r="A212" s="59"/>
      <c r="B212" s="56"/>
      <c r="C212" s="58"/>
      <c r="D212" s="53"/>
      <c r="E212" s="181"/>
      <c r="F212" s="132"/>
      <c r="G212" s="59"/>
    </row>
    <row r="213" spans="1:7" s="51" customFormat="1" ht="15" customHeight="1" x14ac:dyDescent="0.35">
      <c r="A213" s="59"/>
      <c r="B213" s="56">
        <v>1014</v>
      </c>
      <c r="C213" s="59" t="s">
        <v>274</v>
      </c>
      <c r="D213" s="53">
        <v>140</v>
      </c>
      <c r="E213" s="181">
        <v>140</v>
      </c>
      <c r="F213" s="112">
        <v>20.8</v>
      </c>
      <c r="G213" s="111">
        <f t="shared" ref="G213:G243" si="18">(F213/E213)*100</f>
        <v>14.857142857142858</v>
      </c>
    </row>
    <row r="214" spans="1:7" s="51" customFormat="1" ht="15" hidden="1" customHeight="1" x14ac:dyDescent="0.35">
      <c r="A214" s="59"/>
      <c r="B214" s="56">
        <v>2143</v>
      </c>
      <c r="C214" s="59" t="s">
        <v>93</v>
      </c>
      <c r="D214" s="53"/>
      <c r="E214" s="181"/>
      <c r="F214" s="112"/>
      <c r="G214" s="111" t="e">
        <f t="shared" si="18"/>
        <v>#DIV/0!</v>
      </c>
    </row>
    <row r="215" spans="1:7" s="51" customFormat="1" ht="15" customHeight="1" x14ac:dyDescent="0.35">
      <c r="A215" s="59"/>
      <c r="B215" s="56">
        <v>2212</v>
      </c>
      <c r="C215" s="59" t="s">
        <v>94</v>
      </c>
      <c r="D215" s="53">
        <v>9399</v>
      </c>
      <c r="E215" s="181">
        <v>9399</v>
      </c>
      <c r="F215" s="112">
        <v>118.4</v>
      </c>
      <c r="G215" s="111">
        <f t="shared" si="18"/>
        <v>1.259708479625492</v>
      </c>
    </row>
    <row r="216" spans="1:7" s="51" customFormat="1" ht="15" customHeight="1" x14ac:dyDescent="0.35">
      <c r="A216" s="59"/>
      <c r="B216" s="56">
        <v>2219</v>
      </c>
      <c r="C216" s="59" t="s">
        <v>95</v>
      </c>
      <c r="D216" s="53">
        <v>53581</v>
      </c>
      <c r="E216" s="181">
        <v>53890.2</v>
      </c>
      <c r="F216" s="112">
        <v>1325.9</v>
      </c>
      <c r="G216" s="111">
        <f t="shared" si="18"/>
        <v>2.4603731290661384</v>
      </c>
    </row>
    <row r="217" spans="1:7" s="51" customFormat="1" ht="15" hidden="1" customHeight="1" x14ac:dyDescent="0.35">
      <c r="A217" s="59"/>
      <c r="B217" s="56">
        <v>2221</v>
      </c>
      <c r="C217" s="59" t="s">
        <v>96</v>
      </c>
      <c r="D217" s="53"/>
      <c r="E217" s="181"/>
      <c r="F217" s="112"/>
      <c r="G217" s="111" t="e">
        <f t="shared" si="18"/>
        <v>#DIV/0!</v>
      </c>
    </row>
    <row r="218" spans="1:7" s="51" customFormat="1" ht="15" customHeight="1" x14ac:dyDescent="0.35">
      <c r="A218" s="59"/>
      <c r="B218" s="56">
        <v>2310</v>
      </c>
      <c r="C218" s="59" t="s">
        <v>193</v>
      </c>
      <c r="D218" s="53">
        <v>10</v>
      </c>
      <c r="E218" s="181">
        <v>10</v>
      </c>
      <c r="F218" s="112">
        <v>0</v>
      </c>
      <c r="G218" s="111">
        <f t="shared" si="18"/>
        <v>0</v>
      </c>
    </row>
    <row r="219" spans="1:7" s="51" customFormat="1" ht="15" hidden="1" customHeight="1" x14ac:dyDescent="0.35">
      <c r="A219" s="59"/>
      <c r="B219" s="56">
        <v>2321</v>
      </c>
      <c r="C219" s="73" t="s">
        <v>345</v>
      </c>
      <c r="D219" s="53"/>
      <c r="E219" s="181"/>
      <c r="F219" s="112"/>
      <c r="G219" s="111" t="e">
        <f t="shared" si="18"/>
        <v>#DIV/0!</v>
      </c>
    </row>
    <row r="220" spans="1:7" s="51" customFormat="1" ht="15" customHeight="1" x14ac:dyDescent="0.35">
      <c r="A220" s="59"/>
      <c r="B220" s="56">
        <v>2333</v>
      </c>
      <c r="C220" s="59" t="s">
        <v>326</v>
      </c>
      <c r="D220" s="53">
        <v>200</v>
      </c>
      <c r="E220" s="181">
        <v>200</v>
      </c>
      <c r="F220" s="112">
        <v>0</v>
      </c>
      <c r="G220" s="111">
        <f t="shared" si="18"/>
        <v>0</v>
      </c>
    </row>
    <row r="221" spans="1:7" s="51" customFormat="1" ht="15" customHeight="1" x14ac:dyDescent="0.35">
      <c r="A221" s="59"/>
      <c r="B221" s="56">
        <v>3111</v>
      </c>
      <c r="C221" s="59" t="s">
        <v>327</v>
      </c>
      <c r="D221" s="53">
        <v>400</v>
      </c>
      <c r="E221" s="181">
        <v>3518.5</v>
      </c>
      <c r="F221" s="112">
        <v>1775.6</v>
      </c>
      <c r="G221" s="111">
        <f t="shared" si="18"/>
        <v>50.464686656245561</v>
      </c>
    </row>
    <row r="222" spans="1:7" s="51" customFormat="1" ht="15" customHeight="1" x14ac:dyDescent="0.35">
      <c r="A222" s="59"/>
      <c r="B222" s="56">
        <v>3113</v>
      </c>
      <c r="C222" s="59" t="s">
        <v>102</v>
      </c>
      <c r="D222" s="53">
        <v>15400</v>
      </c>
      <c r="E222" s="181">
        <v>25095.599999999999</v>
      </c>
      <c r="F222" s="112">
        <v>2450.4</v>
      </c>
      <c r="G222" s="111">
        <f t="shared" si="18"/>
        <v>9.7642614641610486</v>
      </c>
    </row>
    <row r="223" spans="1:7" s="51" customFormat="1" ht="15" hidden="1" customHeight="1" x14ac:dyDescent="0.35">
      <c r="A223" s="59"/>
      <c r="B223" s="56">
        <v>3231</v>
      </c>
      <c r="C223" s="59" t="s">
        <v>103</v>
      </c>
      <c r="D223" s="53"/>
      <c r="E223" s="181"/>
      <c r="F223" s="112"/>
      <c r="G223" s="111" t="e">
        <f t="shared" si="18"/>
        <v>#DIV/0!</v>
      </c>
    </row>
    <row r="224" spans="1:7" s="51" customFormat="1" ht="15" customHeight="1" x14ac:dyDescent="0.35">
      <c r="A224" s="59"/>
      <c r="B224" s="56">
        <v>3313</v>
      </c>
      <c r="C224" s="59" t="s">
        <v>275</v>
      </c>
      <c r="D224" s="53">
        <v>7606</v>
      </c>
      <c r="E224" s="181">
        <v>8291</v>
      </c>
      <c r="F224" s="112">
        <v>669.1</v>
      </c>
      <c r="G224" s="111">
        <f t="shared" si="18"/>
        <v>8.0701965987215054</v>
      </c>
    </row>
    <row r="225" spans="1:7" s="51" customFormat="1" ht="15" customHeight="1" x14ac:dyDescent="0.35">
      <c r="A225" s="59"/>
      <c r="B225" s="56">
        <v>3322</v>
      </c>
      <c r="C225" s="59" t="s">
        <v>106</v>
      </c>
      <c r="D225" s="53">
        <v>5100</v>
      </c>
      <c r="E225" s="181">
        <v>5507.3</v>
      </c>
      <c r="F225" s="112">
        <v>108.9</v>
      </c>
      <c r="G225" s="111">
        <f t="shared" si="18"/>
        <v>1.9773754834492401</v>
      </c>
    </row>
    <row r="226" spans="1:7" s="51" customFormat="1" ht="15" customHeight="1" x14ac:dyDescent="0.35">
      <c r="A226" s="78"/>
      <c r="B226" s="77">
        <v>3326</v>
      </c>
      <c r="C226" s="72" t="s">
        <v>107</v>
      </c>
      <c r="D226" s="53">
        <v>408</v>
      </c>
      <c r="E226" s="181">
        <v>578</v>
      </c>
      <c r="F226" s="112">
        <v>49.4</v>
      </c>
      <c r="G226" s="111">
        <f t="shared" si="18"/>
        <v>8.546712802768166</v>
      </c>
    </row>
    <row r="227" spans="1:7" s="51" customFormat="1" ht="15" hidden="1" customHeight="1" x14ac:dyDescent="0.35">
      <c r="A227" s="78"/>
      <c r="B227" s="77">
        <v>3392</v>
      </c>
      <c r="C227" s="78" t="s">
        <v>256</v>
      </c>
      <c r="D227" s="53"/>
      <c r="E227" s="181"/>
      <c r="F227" s="112"/>
      <c r="G227" s="111" t="e">
        <f t="shared" si="18"/>
        <v>#DIV/0!</v>
      </c>
    </row>
    <row r="228" spans="1:7" s="51" customFormat="1" ht="15" customHeight="1" x14ac:dyDescent="0.35">
      <c r="A228" s="78"/>
      <c r="B228" s="77">
        <v>3412</v>
      </c>
      <c r="C228" s="59" t="s">
        <v>108</v>
      </c>
      <c r="D228" s="53">
        <v>7116</v>
      </c>
      <c r="E228" s="181">
        <v>12924</v>
      </c>
      <c r="F228" s="112">
        <v>0</v>
      </c>
      <c r="G228" s="111">
        <f t="shared" si="18"/>
        <v>0</v>
      </c>
    </row>
    <row r="229" spans="1:7" s="51" customFormat="1" ht="15" customHeight="1" x14ac:dyDescent="0.35">
      <c r="A229" s="78"/>
      <c r="B229" s="71">
        <v>3421</v>
      </c>
      <c r="C229" s="73" t="s">
        <v>109</v>
      </c>
      <c r="D229" s="53">
        <v>400</v>
      </c>
      <c r="E229" s="181">
        <v>534.4</v>
      </c>
      <c r="F229" s="112">
        <v>1.3</v>
      </c>
      <c r="G229" s="111">
        <f t="shared" si="18"/>
        <v>0.24326347305389223</v>
      </c>
    </row>
    <row r="230" spans="1:7" s="51" customFormat="1" ht="15" hidden="1" customHeight="1" x14ac:dyDescent="0.35">
      <c r="A230" s="78"/>
      <c r="B230" s="77">
        <v>6409</v>
      </c>
      <c r="C230" s="78" t="s">
        <v>200</v>
      </c>
      <c r="D230" s="53"/>
      <c r="E230" s="181"/>
      <c r="F230" s="112"/>
      <c r="G230" s="111" t="e">
        <f t="shared" si="18"/>
        <v>#DIV/0!</v>
      </c>
    </row>
    <row r="231" spans="1:7" s="51" customFormat="1" ht="15" hidden="1" customHeight="1" x14ac:dyDescent="0.35">
      <c r="A231" s="78"/>
      <c r="B231" s="77">
        <v>5599</v>
      </c>
      <c r="C231" s="78" t="s">
        <v>304</v>
      </c>
      <c r="D231" s="53"/>
      <c r="E231" s="181"/>
      <c r="F231" s="112"/>
      <c r="G231" s="111" t="e">
        <f t="shared" si="18"/>
        <v>#DIV/0!</v>
      </c>
    </row>
    <row r="232" spans="1:7" ht="15" hidden="1" customHeight="1" x14ac:dyDescent="0.35">
      <c r="A232" s="59"/>
      <c r="B232" s="71">
        <v>3599</v>
      </c>
      <c r="C232" s="72" t="s">
        <v>153</v>
      </c>
      <c r="D232" s="53"/>
      <c r="E232" s="181"/>
      <c r="F232" s="112"/>
      <c r="G232" s="111" t="e">
        <f t="shared" si="18"/>
        <v>#DIV/0!</v>
      </c>
    </row>
    <row r="233" spans="1:7" ht="15" customHeight="1" x14ac:dyDescent="0.35">
      <c r="A233" s="59"/>
      <c r="B233" s="71">
        <v>3612</v>
      </c>
      <c r="C233" s="72" t="s">
        <v>110</v>
      </c>
      <c r="D233" s="53">
        <v>7274</v>
      </c>
      <c r="E233" s="181">
        <v>7274</v>
      </c>
      <c r="F233" s="112">
        <v>707.4</v>
      </c>
      <c r="G233" s="111">
        <f t="shared" si="18"/>
        <v>9.7250481165795986</v>
      </c>
    </row>
    <row r="234" spans="1:7" ht="15" customHeight="1" x14ac:dyDescent="0.35">
      <c r="A234" s="59"/>
      <c r="B234" s="71">
        <v>3613</v>
      </c>
      <c r="C234" s="72" t="s">
        <v>194</v>
      </c>
      <c r="D234" s="53">
        <v>18342</v>
      </c>
      <c r="E234" s="181">
        <v>17365.7</v>
      </c>
      <c r="F234" s="112">
        <v>2420.5</v>
      </c>
      <c r="G234" s="111">
        <f t="shared" si="18"/>
        <v>13.938395803221294</v>
      </c>
    </row>
    <row r="235" spans="1:7" ht="15" hidden="1" customHeight="1" x14ac:dyDescent="0.35">
      <c r="A235" s="59"/>
      <c r="B235" s="71">
        <v>2229</v>
      </c>
      <c r="C235" s="72" t="s">
        <v>97</v>
      </c>
      <c r="D235" s="53"/>
      <c r="E235" s="181"/>
      <c r="F235" s="112"/>
      <c r="G235" s="111" t="e">
        <f t="shared" si="18"/>
        <v>#DIV/0!</v>
      </c>
    </row>
    <row r="236" spans="1:7" ht="15" hidden="1" customHeight="1" x14ac:dyDescent="0.35">
      <c r="A236" s="59"/>
      <c r="B236" s="71">
        <v>2241</v>
      </c>
      <c r="C236" s="72" t="s">
        <v>98</v>
      </c>
      <c r="D236" s="53"/>
      <c r="E236" s="181"/>
      <c r="F236" s="112"/>
      <c r="G236" s="111" t="e">
        <f t="shared" si="18"/>
        <v>#DIV/0!</v>
      </c>
    </row>
    <row r="237" spans="1:7" ht="15" hidden="1" customHeight="1" x14ac:dyDescent="0.35">
      <c r="A237" s="59"/>
      <c r="B237" s="71">
        <v>2249</v>
      </c>
      <c r="C237" s="72" t="s">
        <v>99</v>
      </c>
      <c r="D237" s="53"/>
      <c r="E237" s="181"/>
      <c r="F237" s="112"/>
      <c r="G237" s="111" t="e">
        <f t="shared" si="18"/>
        <v>#DIV/0!</v>
      </c>
    </row>
    <row r="238" spans="1:7" ht="15" hidden="1" customHeight="1" x14ac:dyDescent="0.35">
      <c r="A238" s="59"/>
      <c r="B238" s="71">
        <v>2310</v>
      </c>
      <c r="C238" s="72" t="s">
        <v>100</v>
      </c>
      <c r="D238" s="53"/>
      <c r="E238" s="181"/>
      <c r="F238" s="112"/>
      <c r="G238" s="111" t="e">
        <f t="shared" si="18"/>
        <v>#DIV/0!</v>
      </c>
    </row>
    <row r="239" spans="1:7" ht="15" hidden="1" customHeight="1" x14ac:dyDescent="0.35">
      <c r="A239" s="59"/>
      <c r="B239" s="71">
        <v>2321</v>
      </c>
      <c r="C239" s="72" t="s">
        <v>255</v>
      </c>
      <c r="D239" s="53"/>
      <c r="E239" s="181"/>
      <c r="F239" s="112"/>
      <c r="G239" s="111" t="e">
        <f t="shared" si="18"/>
        <v>#DIV/0!</v>
      </c>
    </row>
    <row r="240" spans="1:7" ht="15" hidden="1" customHeight="1" x14ac:dyDescent="0.35">
      <c r="A240" s="59"/>
      <c r="B240" s="71">
        <v>2331</v>
      </c>
      <c r="C240" s="72" t="s">
        <v>101</v>
      </c>
      <c r="D240" s="53"/>
      <c r="E240" s="181"/>
      <c r="F240" s="112"/>
      <c r="G240" s="111" t="e">
        <f t="shared" si="18"/>
        <v>#DIV/0!</v>
      </c>
    </row>
    <row r="241" spans="1:7" ht="15" hidden="1" customHeight="1" x14ac:dyDescent="0.35">
      <c r="A241" s="59"/>
      <c r="B241" s="71">
        <v>3613</v>
      </c>
      <c r="C241" s="72" t="s">
        <v>111</v>
      </c>
      <c r="D241" s="53"/>
      <c r="E241" s="181"/>
      <c r="F241" s="112"/>
      <c r="G241" s="111" t="e">
        <f t="shared" si="18"/>
        <v>#DIV/0!</v>
      </c>
    </row>
    <row r="242" spans="1:7" ht="15" customHeight="1" x14ac:dyDescent="0.35">
      <c r="A242" s="59"/>
      <c r="B242" s="71">
        <v>3631</v>
      </c>
      <c r="C242" s="72" t="s">
        <v>112</v>
      </c>
      <c r="D242" s="53">
        <v>420</v>
      </c>
      <c r="E242" s="181">
        <v>420</v>
      </c>
      <c r="F242" s="112">
        <v>37.299999999999997</v>
      </c>
      <c r="G242" s="111">
        <f t="shared" si="18"/>
        <v>8.8809523809523796</v>
      </c>
    </row>
    <row r="243" spans="1:7" ht="15" customHeight="1" x14ac:dyDescent="0.35">
      <c r="A243" s="59"/>
      <c r="B243" s="71">
        <v>3632</v>
      </c>
      <c r="C243" s="73" t="s">
        <v>113</v>
      </c>
      <c r="D243" s="53">
        <v>2925</v>
      </c>
      <c r="E243" s="181">
        <v>2933</v>
      </c>
      <c r="F243" s="112">
        <v>274.60000000000002</v>
      </c>
      <c r="G243" s="111">
        <f t="shared" si="18"/>
        <v>9.3624275485850674</v>
      </c>
    </row>
    <row r="244" spans="1:7" ht="15" hidden="1" customHeight="1" x14ac:dyDescent="0.35">
      <c r="A244" s="59"/>
      <c r="B244" s="71">
        <v>3231</v>
      </c>
      <c r="C244" s="72" t="s">
        <v>103</v>
      </c>
      <c r="D244" s="53"/>
      <c r="E244" s="181"/>
      <c r="F244" s="112"/>
      <c r="G244" s="111" t="e">
        <f>(#REF!/E244)*100</f>
        <v>#REF!</v>
      </c>
    </row>
    <row r="245" spans="1:7" ht="15" hidden="1" customHeight="1" x14ac:dyDescent="0.35">
      <c r="A245" s="59"/>
      <c r="B245" s="71">
        <v>3634</v>
      </c>
      <c r="C245" s="72" t="s">
        <v>195</v>
      </c>
      <c r="D245" s="53"/>
      <c r="E245" s="181"/>
      <c r="F245" s="112"/>
      <c r="G245" s="111" t="e">
        <f>(#REF!/E245)*100</f>
        <v>#REF!</v>
      </c>
    </row>
    <row r="246" spans="1:7" ht="15" hidden="1" customHeight="1" x14ac:dyDescent="0.35">
      <c r="A246" s="74"/>
      <c r="B246" s="71">
        <v>3314</v>
      </c>
      <c r="C246" s="73" t="s">
        <v>104</v>
      </c>
      <c r="D246" s="53"/>
      <c r="E246" s="181"/>
      <c r="F246" s="112"/>
      <c r="G246" s="111" t="e">
        <f>(#REF!/E246)*100</f>
        <v>#REF!</v>
      </c>
    </row>
    <row r="247" spans="1:7" ht="15" hidden="1" customHeight="1" x14ac:dyDescent="0.35">
      <c r="A247" s="59"/>
      <c r="B247" s="71">
        <v>3319</v>
      </c>
      <c r="C247" s="73" t="s">
        <v>105</v>
      </c>
      <c r="D247" s="53"/>
      <c r="E247" s="181"/>
      <c r="F247" s="112"/>
      <c r="G247" s="111" t="e">
        <f>(#REF!/E247)*100</f>
        <v>#REF!</v>
      </c>
    </row>
    <row r="248" spans="1:7" ht="15" customHeight="1" x14ac:dyDescent="0.35">
      <c r="A248" s="59"/>
      <c r="B248" s="71">
        <v>3639</v>
      </c>
      <c r="C248" s="73" t="s">
        <v>196</v>
      </c>
      <c r="D248" s="53">
        <v>854</v>
      </c>
      <c r="E248" s="181">
        <v>829</v>
      </c>
      <c r="F248" s="112">
        <v>245.1</v>
      </c>
      <c r="G248" s="111">
        <f t="shared" ref="G248:G271" si="19">(F248/E248)*100</f>
        <v>29.565741857659834</v>
      </c>
    </row>
    <row r="249" spans="1:7" ht="15" customHeight="1" x14ac:dyDescent="0.35">
      <c r="A249" s="59"/>
      <c r="B249" s="71">
        <v>3639</v>
      </c>
      <c r="C249" s="73" t="s">
        <v>197</v>
      </c>
      <c r="D249" s="53">
        <v>109</v>
      </c>
      <c r="E249" s="181">
        <v>109</v>
      </c>
      <c r="F249" s="112">
        <v>17.100000000000001</v>
      </c>
      <c r="G249" s="111">
        <f t="shared" si="19"/>
        <v>15.688073394495413</v>
      </c>
    </row>
    <row r="250" spans="1:7" ht="15" customHeight="1" x14ac:dyDescent="0.35">
      <c r="A250" s="59"/>
      <c r="B250" s="71">
        <v>3639</v>
      </c>
      <c r="C250" s="72" t="s">
        <v>198</v>
      </c>
      <c r="D250" s="53">
        <v>13743</v>
      </c>
      <c r="E250" s="181">
        <v>13743</v>
      </c>
      <c r="F250" s="112">
        <v>78.599999999999994</v>
      </c>
      <c r="G250" s="111">
        <f t="shared" si="19"/>
        <v>0.57192752674088632</v>
      </c>
    </row>
    <row r="251" spans="1:7" ht="15" hidden="1" customHeight="1" x14ac:dyDescent="0.35">
      <c r="A251" s="59"/>
      <c r="B251" s="71">
        <v>3699</v>
      </c>
      <c r="C251" s="73" t="s">
        <v>444</v>
      </c>
      <c r="D251" s="53"/>
      <c r="E251" s="181"/>
      <c r="F251" s="112"/>
      <c r="G251" s="111" t="e">
        <f t="shared" si="19"/>
        <v>#DIV/0!</v>
      </c>
    </row>
    <row r="252" spans="1:7" ht="15" customHeight="1" x14ac:dyDescent="0.35">
      <c r="A252" s="59"/>
      <c r="B252" s="71">
        <v>3722</v>
      </c>
      <c r="C252" s="73" t="s">
        <v>459</v>
      </c>
      <c r="D252" s="53">
        <v>941</v>
      </c>
      <c r="E252" s="181">
        <v>966</v>
      </c>
      <c r="F252" s="112">
        <v>109.6</v>
      </c>
      <c r="G252" s="111">
        <f t="shared" si="19"/>
        <v>11.345755693581779</v>
      </c>
    </row>
    <row r="253" spans="1:7" ht="15" customHeight="1" x14ac:dyDescent="0.35">
      <c r="A253" s="59"/>
      <c r="B253" s="71">
        <v>3729</v>
      </c>
      <c r="C253" s="73" t="s">
        <v>199</v>
      </c>
      <c r="D253" s="53">
        <v>1</v>
      </c>
      <c r="E253" s="181">
        <v>1</v>
      </c>
      <c r="F253" s="112">
        <v>0</v>
      </c>
      <c r="G253" s="111">
        <f t="shared" si="19"/>
        <v>0</v>
      </c>
    </row>
    <row r="254" spans="1:7" ht="15" hidden="1" customHeight="1" x14ac:dyDescent="0.35">
      <c r="A254" s="59"/>
      <c r="B254" s="71">
        <v>3744</v>
      </c>
      <c r="C254" s="73" t="s">
        <v>120</v>
      </c>
      <c r="D254" s="53"/>
      <c r="E254" s="181"/>
      <c r="F254" s="112"/>
      <c r="G254" s="111" t="e">
        <f t="shared" si="19"/>
        <v>#DIV/0!</v>
      </c>
    </row>
    <row r="255" spans="1:7" ht="15" customHeight="1" x14ac:dyDescent="0.35">
      <c r="A255" s="59"/>
      <c r="B255" s="71">
        <v>3745</v>
      </c>
      <c r="C255" s="73" t="s">
        <v>121</v>
      </c>
      <c r="D255" s="53">
        <v>7413</v>
      </c>
      <c r="E255" s="181">
        <v>14005</v>
      </c>
      <c r="F255" s="112">
        <v>5481.2</v>
      </c>
      <c r="G255" s="111">
        <f t="shared" si="19"/>
        <v>39.137450910389141</v>
      </c>
    </row>
    <row r="256" spans="1:7" ht="15" customHeight="1" x14ac:dyDescent="0.35">
      <c r="A256" s="59"/>
      <c r="B256" s="71">
        <v>4349</v>
      </c>
      <c r="C256" s="73" t="s">
        <v>297</v>
      </c>
      <c r="D256" s="53">
        <v>969</v>
      </c>
      <c r="E256" s="181">
        <v>969</v>
      </c>
      <c r="F256" s="112">
        <v>214.7</v>
      </c>
      <c r="G256" s="111">
        <f t="shared" si="19"/>
        <v>22.156862745098039</v>
      </c>
    </row>
    <row r="257" spans="1:7" ht="15" customHeight="1" x14ac:dyDescent="0.35">
      <c r="A257" s="59"/>
      <c r="B257" s="71">
        <v>4351</v>
      </c>
      <c r="C257" s="72" t="s">
        <v>258</v>
      </c>
      <c r="D257" s="53">
        <v>2000</v>
      </c>
      <c r="E257" s="181">
        <v>2025.7</v>
      </c>
      <c r="F257" s="112">
        <v>0</v>
      </c>
      <c r="G257" s="111">
        <f t="shared" si="19"/>
        <v>0</v>
      </c>
    </row>
    <row r="258" spans="1:7" ht="15" hidden="1" customHeight="1" x14ac:dyDescent="0.35">
      <c r="A258" s="59"/>
      <c r="B258" s="71">
        <v>3639</v>
      </c>
      <c r="C258" s="72" t="s">
        <v>115</v>
      </c>
      <c r="D258" s="53"/>
      <c r="E258" s="181"/>
      <c r="F258" s="112"/>
      <c r="G258" s="111" t="e">
        <f t="shared" si="19"/>
        <v>#DIV/0!</v>
      </c>
    </row>
    <row r="259" spans="1:7" ht="15" hidden="1" customHeight="1" x14ac:dyDescent="0.35">
      <c r="A259" s="59"/>
      <c r="B259" s="71">
        <v>3725</v>
      </c>
      <c r="C259" s="72" t="s">
        <v>257</v>
      </c>
      <c r="D259" s="53"/>
      <c r="E259" s="181"/>
      <c r="F259" s="112"/>
      <c r="G259" s="111" t="e">
        <f t="shared" si="19"/>
        <v>#DIV/0!</v>
      </c>
    </row>
    <row r="260" spans="1:7" ht="15" customHeight="1" x14ac:dyDescent="0.35">
      <c r="A260" s="59"/>
      <c r="B260" s="71">
        <v>4357</v>
      </c>
      <c r="C260" s="72" t="s">
        <v>122</v>
      </c>
      <c r="D260" s="53">
        <v>24990</v>
      </c>
      <c r="E260" s="181">
        <v>24990</v>
      </c>
      <c r="F260" s="112">
        <v>130.5</v>
      </c>
      <c r="G260" s="111">
        <f t="shared" si="19"/>
        <v>0.52220888355342132</v>
      </c>
    </row>
    <row r="261" spans="1:7" ht="15" customHeight="1" x14ac:dyDescent="0.35">
      <c r="A261" s="59"/>
      <c r="B261" s="71">
        <v>4374</v>
      </c>
      <c r="C261" s="72" t="s">
        <v>299</v>
      </c>
      <c r="D261" s="53">
        <v>90</v>
      </c>
      <c r="E261" s="181">
        <v>90</v>
      </c>
      <c r="F261" s="112">
        <v>0</v>
      </c>
      <c r="G261" s="111">
        <f t="shared" si="19"/>
        <v>0</v>
      </c>
    </row>
    <row r="262" spans="1:7" ht="15" hidden="1" customHeight="1" x14ac:dyDescent="0.35">
      <c r="A262" s="74"/>
      <c r="B262" s="71">
        <v>4374</v>
      </c>
      <c r="C262" s="73" t="s">
        <v>123</v>
      </c>
      <c r="D262" s="53"/>
      <c r="E262" s="181"/>
      <c r="F262" s="112"/>
      <c r="G262" s="111" t="e">
        <f t="shared" si="19"/>
        <v>#DIV/0!</v>
      </c>
    </row>
    <row r="263" spans="1:7" ht="15" hidden="1" customHeight="1" x14ac:dyDescent="0.35">
      <c r="A263" s="74"/>
      <c r="B263" s="71">
        <v>5269</v>
      </c>
      <c r="C263" s="73" t="s">
        <v>556</v>
      </c>
      <c r="D263" s="53"/>
      <c r="E263" s="181"/>
      <c r="F263" s="112"/>
      <c r="G263" s="111" t="e">
        <f t="shared" si="19"/>
        <v>#DIV/0!</v>
      </c>
    </row>
    <row r="264" spans="1:7" ht="15" hidden="1" customHeight="1" x14ac:dyDescent="0.35">
      <c r="A264" s="74"/>
      <c r="B264" s="71">
        <v>5311</v>
      </c>
      <c r="C264" s="73" t="s">
        <v>124</v>
      </c>
      <c r="D264" s="53"/>
      <c r="E264" s="181"/>
      <c r="F264" s="112"/>
      <c r="G264" s="111" t="e">
        <f t="shared" si="19"/>
        <v>#DIV/0!</v>
      </c>
    </row>
    <row r="265" spans="1:7" ht="15" hidden="1" customHeight="1" x14ac:dyDescent="0.35">
      <c r="A265" s="59"/>
      <c r="B265" s="71">
        <v>4359</v>
      </c>
      <c r="C265" s="73" t="s">
        <v>279</v>
      </c>
      <c r="D265" s="53"/>
      <c r="E265" s="181"/>
      <c r="F265" s="112"/>
      <c r="G265" s="111" t="e">
        <f t="shared" si="19"/>
        <v>#DIV/0!</v>
      </c>
    </row>
    <row r="266" spans="1:7" ht="15" customHeight="1" x14ac:dyDescent="0.35">
      <c r="A266" s="74"/>
      <c r="B266" s="71">
        <v>5512</v>
      </c>
      <c r="C266" s="73" t="s">
        <v>260</v>
      </c>
      <c r="D266" s="53">
        <v>431</v>
      </c>
      <c r="E266" s="181">
        <v>431</v>
      </c>
      <c r="F266" s="112">
        <v>66.8</v>
      </c>
      <c r="G266" s="111">
        <f t="shared" si="19"/>
        <v>15.498839907192574</v>
      </c>
    </row>
    <row r="267" spans="1:7" ht="15" customHeight="1" x14ac:dyDescent="0.35">
      <c r="A267" s="74"/>
      <c r="B267" s="71">
        <v>6171</v>
      </c>
      <c r="C267" s="73" t="s">
        <v>187</v>
      </c>
      <c r="D267" s="53">
        <v>10008</v>
      </c>
      <c r="E267" s="181">
        <v>10040.4</v>
      </c>
      <c r="F267" s="112">
        <v>2326.8000000000002</v>
      </c>
      <c r="G267" s="111">
        <f t="shared" si="19"/>
        <v>23.174375522887537</v>
      </c>
    </row>
    <row r="268" spans="1:7" ht="15" hidden="1" customHeight="1" x14ac:dyDescent="0.35">
      <c r="A268" s="74"/>
      <c r="B268" s="71">
        <v>6399</v>
      </c>
      <c r="C268" s="73" t="s">
        <v>125</v>
      </c>
      <c r="D268" s="53"/>
      <c r="E268" s="181"/>
      <c r="F268" s="112"/>
      <c r="G268" s="111" t="e">
        <f t="shared" si="19"/>
        <v>#DIV/0!</v>
      </c>
    </row>
    <row r="269" spans="1:7" ht="15" customHeight="1" x14ac:dyDescent="0.35">
      <c r="A269" s="74"/>
      <c r="B269" s="71">
        <v>6402</v>
      </c>
      <c r="C269" s="73" t="s">
        <v>259</v>
      </c>
      <c r="D269" s="53">
        <v>0</v>
      </c>
      <c r="E269" s="181">
        <v>735.7</v>
      </c>
      <c r="F269" s="112">
        <v>735.7</v>
      </c>
      <c r="G269" s="111">
        <f t="shared" si="19"/>
        <v>100</v>
      </c>
    </row>
    <row r="270" spans="1:7" ht="15" customHeight="1" thickBot="1" x14ac:dyDescent="0.4">
      <c r="A270" s="74"/>
      <c r="B270" s="71">
        <v>6409</v>
      </c>
      <c r="C270" s="104" t="s">
        <v>314</v>
      </c>
      <c r="D270" s="53">
        <v>2500</v>
      </c>
      <c r="E270" s="181">
        <v>61.3</v>
      </c>
      <c r="F270" s="112">
        <v>0</v>
      </c>
      <c r="G270" s="111">
        <f t="shared" si="19"/>
        <v>0</v>
      </c>
    </row>
    <row r="271" spans="1:7" ht="16.3" thickTop="1" thickBot="1" x14ac:dyDescent="0.45">
      <c r="A271" s="79"/>
      <c r="B271" s="82"/>
      <c r="C271" s="138" t="s">
        <v>351</v>
      </c>
      <c r="D271" s="87">
        <f t="shared" ref="D271:E271" si="20">SUM(D213:D270)</f>
        <v>192770</v>
      </c>
      <c r="E271" s="184">
        <f t="shared" si="20"/>
        <v>217076.8</v>
      </c>
      <c r="F271" s="203">
        <f t="shared" ref="F271" si="21">SUM(F213:F270)</f>
        <v>19365.7</v>
      </c>
      <c r="G271" s="117">
        <f t="shared" si="19"/>
        <v>8.9211283748424535</v>
      </c>
    </row>
    <row r="272" spans="1:7" x14ac:dyDescent="0.3">
      <c r="D272" s="84"/>
      <c r="E272" s="84"/>
    </row>
    <row r="274" spans="1:7" ht="12.9" thickBot="1" x14ac:dyDescent="0.35"/>
    <row r="275" spans="1:7" ht="15.45" x14ac:dyDescent="0.4">
      <c r="A275" s="106" t="s">
        <v>14</v>
      </c>
      <c r="B275" s="107" t="s">
        <v>13</v>
      </c>
      <c r="C275" s="106" t="s">
        <v>12</v>
      </c>
      <c r="D275" s="229" t="s">
        <v>11</v>
      </c>
      <c r="E275" s="229" t="s">
        <v>11</v>
      </c>
      <c r="F275" s="20" t="s">
        <v>0</v>
      </c>
      <c r="G275" s="113" t="s">
        <v>357</v>
      </c>
    </row>
    <row r="276" spans="1:7" ht="15.9" thickBot="1" x14ac:dyDescent="0.45">
      <c r="A276" s="108"/>
      <c r="B276" s="109"/>
      <c r="C276" s="110"/>
      <c r="D276" s="230" t="s">
        <v>10</v>
      </c>
      <c r="E276" s="230" t="s">
        <v>9</v>
      </c>
      <c r="F276" s="216" t="s">
        <v>587</v>
      </c>
      <c r="G276" s="114" t="s">
        <v>358</v>
      </c>
    </row>
    <row r="277" spans="1:7" s="246" customFormat="1" ht="27.75" customHeight="1" thickTop="1" thickBot="1" x14ac:dyDescent="0.45">
      <c r="A277" s="242"/>
      <c r="B277" s="243"/>
      <c r="C277" s="244" t="s">
        <v>201</v>
      </c>
      <c r="D277" s="245">
        <f t="shared" ref="D277:F277" si="22">SUM(D26,D62,D97,D116,D128,D154,D200,D271)</f>
        <v>701027</v>
      </c>
      <c r="E277" s="245">
        <f t="shared" si="22"/>
        <v>737587.59999999986</v>
      </c>
      <c r="F277" s="245">
        <f t="shared" si="22"/>
        <v>160129</v>
      </c>
      <c r="G277" s="117">
        <f t="shared" ref="G277" si="23">(F277/E277)*100</f>
        <v>21.70982809363932</v>
      </c>
    </row>
  </sheetData>
  <sortState ref="B147:J176">
    <sortCondition ref="B147"/>
  </sortState>
  <mergeCells count="1">
    <mergeCell ref="B133:C133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597" customWidth="1"/>
    <col min="2" max="2" width="7.3046875" style="531" customWidth="1"/>
    <col min="3" max="4" width="11.53515625" style="376" customWidth="1"/>
    <col min="5" max="5" width="11.53515625" style="352" customWidth="1"/>
    <col min="6" max="6" width="11.3828125" style="352" customWidth="1"/>
    <col min="7" max="7" width="9.84375" style="352" customWidth="1"/>
    <col min="8" max="8" width="9.15234375" style="352" customWidth="1"/>
    <col min="9" max="9" width="9.3046875" style="352" customWidth="1"/>
    <col min="10" max="10" width="9.15234375" style="352" customWidth="1"/>
    <col min="11" max="11" width="14.84375" style="376" customWidth="1"/>
    <col min="12" max="12" width="8.69140625" style="376"/>
    <col min="13" max="13" width="11.84375" style="376" customWidth="1"/>
    <col min="14" max="14" width="12.53515625" style="376" customWidth="1"/>
    <col min="15" max="15" width="11.84375" style="376" customWidth="1"/>
    <col min="16" max="16" width="12" style="376" customWidth="1"/>
    <col min="17" max="16384" width="8.69140625" style="376"/>
  </cols>
  <sheetData>
    <row r="1" spans="1:16" ht="24" customHeight="1" x14ac:dyDescent="0.6">
      <c r="A1" s="34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598"/>
      <c r="C6" s="599"/>
      <c r="F6" s="356"/>
      <c r="G6" s="356"/>
    </row>
    <row r="7" spans="1:16" ht="24.75" customHeight="1" x14ac:dyDescent="0.4">
      <c r="A7" s="361" t="s">
        <v>660</v>
      </c>
      <c r="B7" s="600"/>
      <c r="C7" s="1006" t="s">
        <v>799</v>
      </c>
      <c r="D7" s="1006"/>
      <c r="E7" s="1006"/>
      <c r="F7" s="1006"/>
      <c r="G7" s="1440"/>
      <c r="H7" s="1440"/>
      <c r="I7" s="1440"/>
      <c r="J7" s="1440"/>
      <c r="K7" s="1440"/>
      <c r="L7" s="1440"/>
      <c r="M7" s="1440"/>
      <c r="N7" s="1440"/>
      <c r="O7" s="1440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366"/>
      <c r="B9" s="367"/>
      <c r="C9" s="604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1089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1528"/>
      <c r="C11" s="1546">
        <v>99</v>
      </c>
      <c r="D11" s="1017">
        <v>88</v>
      </c>
      <c r="E11" s="1017">
        <v>103</v>
      </c>
      <c r="F11" s="392">
        <v>103</v>
      </c>
      <c r="G11" s="1103"/>
      <c r="H11" s="1135"/>
      <c r="I11" s="1510"/>
      <c r="J11" s="1021" t="s">
        <v>683</v>
      </c>
      <c r="K11" s="758" t="s">
        <v>683</v>
      </c>
      <c r="L11" s="398"/>
      <c r="M11" s="1511"/>
      <c r="N11" s="1024"/>
      <c r="O11" s="1024"/>
    </row>
    <row r="12" spans="1:16" ht="12.9" thickBot="1" x14ac:dyDescent="0.35">
      <c r="A12" s="401" t="s">
        <v>684</v>
      </c>
      <c r="B12" s="402"/>
      <c r="C12" s="613">
        <v>86</v>
      </c>
      <c r="D12" s="1547">
        <v>83.23</v>
      </c>
      <c r="E12" s="1547">
        <v>88</v>
      </c>
      <c r="F12" s="405">
        <v>88.09</v>
      </c>
      <c r="G12" s="1548"/>
      <c r="H12" s="1549"/>
      <c r="I12" s="1548"/>
      <c r="J12" s="728"/>
      <c r="K12" s="729" t="s">
        <v>683</v>
      </c>
      <c r="L12" s="398"/>
      <c r="M12" s="1529"/>
      <c r="N12" s="1029"/>
      <c r="O12" s="1029"/>
    </row>
    <row r="13" spans="1:16" x14ac:dyDescent="0.3">
      <c r="A13" s="413" t="s">
        <v>735</v>
      </c>
      <c r="B13" s="414" t="s">
        <v>686</v>
      </c>
      <c r="C13" s="1550">
        <v>30390</v>
      </c>
      <c r="D13" s="391" t="s">
        <v>683</v>
      </c>
      <c r="E13" s="391" t="s">
        <v>683</v>
      </c>
      <c r="F13" s="416">
        <v>30452</v>
      </c>
      <c r="G13" s="1099"/>
      <c r="H13" s="1100"/>
      <c r="I13" s="1099"/>
      <c r="J13" s="740" t="s">
        <v>683</v>
      </c>
      <c r="K13" s="741" t="s">
        <v>683</v>
      </c>
      <c r="L13" s="398"/>
      <c r="M13" s="1511"/>
      <c r="N13" s="741"/>
      <c r="O13" s="741"/>
    </row>
    <row r="14" spans="1:16" x14ac:dyDescent="0.3">
      <c r="A14" s="422" t="s">
        <v>736</v>
      </c>
      <c r="B14" s="414" t="s">
        <v>688</v>
      </c>
      <c r="C14" s="1550">
        <v>27746</v>
      </c>
      <c r="D14" s="423" t="s">
        <v>683</v>
      </c>
      <c r="E14" s="423" t="s">
        <v>683</v>
      </c>
      <c r="F14" s="424">
        <v>27862</v>
      </c>
      <c r="G14" s="1099"/>
      <c r="H14" s="1100"/>
      <c r="I14" s="1099"/>
      <c r="J14" s="740" t="s">
        <v>683</v>
      </c>
      <c r="K14" s="741" t="s">
        <v>683</v>
      </c>
      <c r="L14" s="398"/>
      <c r="M14" s="1513"/>
      <c r="N14" s="741"/>
      <c r="O14" s="741"/>
    </row>
    <row r="15" spans="1:16" x14ac:dyDescent="0.3">
      <c r="A15" s="422" t="s">
        <v>689</v>
      </c>
      <c r="B15" s="414" t="s">
        <v>690</v>
      </c>
      <c r="C15" s="1550">
        <v>223</v>
      </c>
      <c r="D15" s="423" t="s">
        <v>683</v>
      </c>
      <c r="E15" s="423" t="s">
        <v>683</v>
      </c>
      <c r="F15" s="424">
        <v>260</v>
      </c>
      <c r="G15" s="1099"/>
      <c r="H15" s="1100"/>
      <c r="I15" s="1099"/>
      <c r="J15" s="740" t="s">
        <v>683</v>
      </c>
      <c r="K15" s="741" t="s">
        <v>683</v>
      </c>
      <c r="L15" s="398"/>
      <c r="M15" s="1513"/>
      <c r="N15" s="741"/>
      <c r="O15" s="741"/>
    </row>
    <row r="16" spans="1:16" x14ac:dyDescent="0.3">
      <c r="A16" s="422" t="s">
        <v>691</v>
      </c>
      <c r="B16" s="414" t="s">
        <v>683</v>
      </c>
      <c r="C16" s="1550">
        <v>7301</v>
      </c>
      <c r="D16" s="423" t="s">
        <v>683</v>
      </c>
      <c r="E16" s="423" t="s">
        <v>683</v>
      </c>
      <c r="F16" s="424">
        <v>23148</v>
      </c>
      <c r="G16" s="1099"/>
      <c r="H16" s="1100"/>
      <c r="I16" s="1099"/>
      <c r="J16" s="740" t="s">
        <v>683</v>
      </c>
      <c r="K16" s="741" t="s">
        <v>683</v>
      </c>
      <c r="L16" s="398"/>
      <c r="M16" s="1513"/>
      <c r="N16" s="741"/>
      <c r="O16" s="741"/>
    </row>
    <row r="17" spans="1:16" ht="12.9" thickBot="1" x14ac:dyDescent="0.35">
      <c r="A17" s="388" t="s">
        <v>692</v>
      </c>
      <c r="B17" s="426" t="s">
        <v>693</v>
      </c>
      <c r="C17" s="812">
        <v>10094</v>
      </c>
      <c r="D17" s="428" t="s">
        <v>683</v>
      </c>
      <c r="E17" s="428" t="s">
        <v>683</v>
      </c>
      <c r="F17" s="429">
        <v>10139</v>
      </c>
      <c r="G17" s="1103"/>
      <c r="H17" s="1104"/>
      <c r="I17" s="1105"/>
      <c r="J17" s="757" t="s">
        <v>683</v>
      </c>
      <c r="K17" s="758" t="s">
        <v>683</v>
      </c>
      <c r="L17" s="398"/>
      <c r="M17" s="1514"/>
      <c r="N17" s="758"/>
      <c r="O17" s="758"/>
    </row>
    <row r="18" spans="1:16" ht="12.9" thickBot="1" x14ac:dyDescent="0.35">
      <c r="A18" s="435" t="s">
        <v>694</v>
      </c>
      <c r="B18" s="498"/>
      <c r="C18" s="445">
        <f>C13-C14+C15+C16+C17</f>
        <v>20262</v>
      </c>
      <c r="D18" s="437" t="s">
        <v>683</v>
      </c>
      <c r="E18" s="437" t="s">
        <v>683</v>
      </c>
      <c r="F18" s="438">
        <f>F13-F14+F15+F16+F17</f>
        <v>36137</v>
      </c>
      <c r="G18" s="439"/>
      <c r="H18" s="1106"/>
      <c r="I18" s="1107"/>
      <c r="J18" s="438" t="s">
        <v>683</v>
      </c>
      <c r="K18" s="445" t="s">
        <v>683</v>
      </c>
      <c r="L18" s="398"/>
      <c r="M18" s="444"/>
      <c r="N18" s="445"/>
      <c r="O18" s="445"/>
    </row>
    <row r="19" spans="1:16" x14ac:dyDescent="0.3">
      <c r="A19" s="388" t="s">
        <v>695</v>
      </c>
      <c r="B19" s="426">
        <v>401</v>
      </c>
      <c r="C19" s="1551">
        <v>2581</v>
      </c>
      <c r="D19" s="391" t="s">
        <v>683</v>
      </c>
      <c r="E19" s="391" t="s">
        <v>683</v>
      </c>
      <c r="F19" s="429">
        <v>2589</v>
      </c>
      <c r="G19" s="1103"/>
      <c r="H19" s="1108"/>
      <c r="I19" s="1109"/>
      <c r="J19" s="757" t="s">
        <v>683</v>
      </c>
      <c r="K19" s="758" t="s">
        <v>683</v>
      </c>
      <c r="L19" s="398"/>
      <c r="M19" s="1515"/>
      <c r="N19" s="758"/>
      <c r="O19" s="758"/>
    </row>
    <row r="20" spans="1:16" x14ac:dyDescent="0.3">
      <c r="A20" s="422" t="s">
        <v>696</v>
      </c>
      <c r="B20" s="414" t="s">
        <v>697</v>
      </c>
      <c r="C20" s="1550">
        <v>2952</v>
      </c>
      <c r="D20" s="423" t="s">
        <v>683</v>
      </c>
      <c r="E20" s="423" t="s">
        <v>683</v>
      </c>
      <c r="F20" s="424">
        <v>1987</v>
      </c>
      <c r="G20" s="1099"/>
      <c r="H20" s="1100"/>
      <c r="I20" s="1099"/>
      <c r="J20" s="740" t="s">
        <v>683</v>
      </c>
      <c r="K20" s="741" t="s">
        <v>683</v>
      </c>
      <c r="L20" s="398"/>
      <c r="M20" s="1513"/>
      <c r="N20" s="741"/>
      <c r="O20" s="741"/>
    </row>
    <row r="21" spans="1:16" x14ac:dyDescent="0.3">
      <c r="A21" s="422" t="s">
        <v>698</v>
      </c>
      <c r="B21" s="414" t="s">
        <v>683</v>
      </c>
      <c r="C21" s="1550">
        <v>5897</v>
      </c>
      <c r="D21" s="423" t="s">
        <v>683</v>
      </c>
      <c r="E21" s="423" t="s">
        <v>683</v>
      </c>
      <c r="F21" s="424">
        <v>3788</v>
      </c>
      <c r="G21" s="1099"/>
      <c r="H21" s="1100"/>
      <c r="I21" s="1099"/>
      <c r="J21" s="740" t="s">
        <v>683</v>
      </c>
      <c r="K21" s="741" t="s">
        <v>683</v>
      </c>
      <c r="L21" s="398"/>
      <c r="M21" s="1513"/>
      <c r="N21" s="741"/>
      <c r="O21" s="741"/>
    </row>
    <row r="22" spans="1:16" x14ac:dyDescent="0.3">
      <c r="A22" s="422" t="s">
        <v>699</v>
      </c>
      <c r="B22" s="414" t="s">
        <v>683</v>
      </c>
      <c r="C22" s="1550">
        <v>8766</v>
      </c>
      <c r="D22" s="423" t="s">
        <v>683</v>
      </c>
      <c r="E22" s="423" t="s">
        <v>683</v>
      </c>
      <c r="F22" s="424">
        <v>27709</v>
      </c>
      <c r="G22" s="1099"/>
      <c r="H22" s="1100"/>
      <c r="I22" s="1099"/>
      <c r="J22" s="740" t="s">
        <v>683</v>
      </c>
      <c r="K22" s="741" t="s">
        <v>683</v>
      </c>
      <c r="L22" s="398"/>
      <c r="M22" s="1513"/>
      <c r="N22" s="741"/>
      <c r="O22" s="741"/>
    </row>
    <row r="23" spans="1:16" ht="12.9" thickBot="1" x14ac:dyDescent="0.35">
      <c r="A23" s="401" t="s">
        <v>700</v>
      </c>
      <c r="B23" s="450" t="s">
        <v>683</v>
      </c>
      <c r="C23" s="1552">
        <v>0</v>
      </c>
      <c r="D23" s="428" t="s">
        <v>683</v>
      </c>
      <c r="E23" s="428" t="s">
        <v>683</v>
      </c>
      <c r="F23" s="452">
        <v>0</v>
      </c>
      <c r="G23" s="1105"/>
      <c r="H23" s="1104"/>
      <c r="I23" s="1105"/>
      <c r="J23" s="772" t="s">
        <v>683</v>
      </c>
      <c r="K23" s="773" t="s">
        <v>683</v>
      </c>
      <c r="L23" s="398"/>
      <c r="M23" s="1512"/>
      <c r="N23" s="773"/>
      <c r="O23" s="773"/>
    </row>
    <row r="24" spans="1:16" ht="14.15" x14ac:dyDescent="0.35">
      <c r="A24" s="456" t="s">
        <v>701</v>
      </c>
      <c r="B24" s="617" t="s">
        <v>683</v>
      </c>
      <c r="C24" s="1553">
        <v>65752</v>
      </c>
      <c r="D24" s="1046">
        <v>64741</v>
      </c>
      <c r="E24" s="1046">
        <v>67540</v>
      </c>
      <c r="F24" s="619">
        <v>16976</v>
      </c>
      <c r="G24" s="1112"/>
      <c r="H24" s="1113"/>
      <c r="I24" s="1112"/>
      <c r="J24" s="1554">
        <f t="shared" ref="J24:J47" si="0">SUM(F24:I24)</f>
        <v>16976</v>
      </c>
      <c r="K24" s="1051">
        <f t="shared" ref="K24:K47" si="1">(J24/E24)*100</f>
        <v>25.134734971868522</v>
      </c>
      <c r="L24" s="398"/>
      <c r="M24" s="1511"/>
      <c r="N24" s="1051"/>
      <c r="O24" s="1050"/>
      <c r="P24" s="376" t="s">
        <v>658</v>
      </c>
    </row>
    <row r="25" spans="1:16" ht="14.15" x14ac:dyDescent="0.35">
      <c r="A25" s="422" t="s">
        <v>702</v>
      </c>
      <c r="B25" s="624" t="s">
        <v>683</v>
      </c>
      <c r="C25" s="421">
        <v>0</v>
      </c>
      <c r="D25" s="1052">
        <v>0</v>
      </c>
      <c r="E25" s="1052">
        <v>0</v>
      </c>
      <c r="F25" s="626">
        <v>0</v>
      </c>
      <c r="G25" s="1099"/>
      <c r="H25" s="1100"/>
      <c r="I25" s="1099"/>
      <c r="J25" s="1555">
        <f t="shared" si="0"/>
        <v>0</v>
      </c>
      <c r="K25" s="1055" t="e">
        <f t="shared" si="1"/>
        <v>#DIV/0!</v>
      </c>
      <c r="L25" s="398"/>
      <c r="M25" s="1513"/>
      <c r="N25" s="1055"/>
      <c r="O25" s="1054"/>
    </row>
    <row r="26" spans="1:16" ht="14.6" thickBot="1" x14ac:dyDescent="0.4">
      <c r="A26" s="401" t="s">
        <v>703</v>
      </c>
      <c r="B26" s="631">
        <v>672</v>
      </c>
      <c r="C26" s="412">
        <v>7020</v>
      </c>
      <c r="D26" s="1056">
        <v>7500</v>
      </c>
      <c r="E26" s="1056">
        <v>7500</v>
      </c>
      <c r="F26" s="633">
        <v>1875</v>
      </c>
      <c r="G26" s="1120"/>
      <c r="H26" s="1121"/>
      <c r="I26" s="1122"/>
      <c r="J26" s="1556">
        <f t="shared" si="0"/>
        <v>1875</v>
      </c>
      <c r="K26" s="1062">
        <f t="shared" si="1"/>
        <v>25</v>
      </c>
      <c r="L26" s="398"/>
      <c r="M26" s="1514"/>
      <c r="N26" s="1062"/>
      <c r="O26" s="1061"/>
    </row>
    <row r="27" spans="1:16" ht="14.15" x14ac:dyDescent="0.35">
      <c r="A27" s="413" t="s">
        <v>704</v>
      </c>
      <c r="B27" s="638">
        <v>501</v>
      </c>
      <c r="C27" s="1557">
        <v>4273</v>
      </c>
      <c r="D27" s="1063">
        <v>3915</v>
      </c>
      <c r="E27" s="1063">
        <v>3915</v>
      </c>
      <c r="F27" s="640">
        <v>1305</v>
      </c>
      <c r="G27" s="1109"/>
      <c r="H27" s="1108"/>
      <c r="I27" s="1109"/>
      <c r="J27" s="1554">
        <f t="shared" si="0"/>
        <v>1305</v>
      </c>
      <c r="K27" s="1051">
        <f t="shared" si="1"/>
        <v>33.333333333333329</v>
      </c>
      <c r="L27" s="398"/>
      <c r="M27" s="1515"/>
      <c r="N27" s="1064"/>
      <c r="O27" s="1065"/>
    </row>
    <row r="28" spans="1:16" ht="14.15" x14ac:dyDescent="0.35">
      <c r="A28" s="422" t="s">
        <v>705</v>
      </c>
      <c r="B28" s="643">
        <v>502</v>
      </c>
      <c r="C28" s="1550">
        <v>1534</v>
      </c>
      <c r="D28" s="1066">
        <v>2015</v>
      </c>
      <c r="E28" s="1066">
        <v>2015</v>
      </c>
      <c r="F28" s="645">
        <v>777</v>
      </c>
      <c r="G28" s="1099"/>
      <c r="H28" s="1100"/>
      <c r="I28" s="1099"/>
      <c r="J28" s="1555">
        <f t="shared" si="0"/>
        <v>777</v>
      </c>
      <c r="K28" s="1055">
        <f t="shared" si="1"/>
        <v>38.560794044665016</v>
      </c>
      <c r="L28" s="398"/>
      <c r="M28" s="1513"/>
      <c r="N28" s="1055"/>
      <c r="O28" s="1054"/>
    </row>
    <row r="29" spans="1:16" ht="14.15" x14ac:dyDescent="0.35">
      <c r="A29" s="422" t="s">
        <v>706</v>
      </c>
      <c r="B29" s="643">
        <v>504</v>
      </c>
      <c r="C29" s="1550">
        <v>0</v>
      </c>
      <c r="D29" s="1066">
        <v>0</v>
      </c>
      <c r="E29" s="1066">
        <v>0</v>
      </c>
      <c r="F29" s="645">
        <v>0</v>
      </c>
      <c r="G29" s="1099"/>
      <c r="H29" s="1100"/>
      <c r="I29" s="1099"/>
      <c r="J29" s="1555">
        <f t="shared" si="0"/>
        <v>0</v>
      </c>
      <c r="K29" s="1055" t="e">
        <f t="shared" si="1"/>
        <v>#DIV/0!</v>
      </c>
      <c r="L29" s="398"/>
      <c r="M29" s="1513"/>
      <c r="N29" s="1055"/>
      <c r="O29" s="1054"/>
    </row>
    <row r="30" spans="1:16" ht="14.15" x14ac:dyDescent="0.35">
      <c r="A30" s="422" t="s">
        <v>707</v>
      </c>
      <c r="B30" s="643">
        <v>511</v>
      </c>
      <c r="C30" s="1550">
        <v>575</v>
      </c>
      <c r="D30" s="1066">
        <v>800</v>
      </c>
      <c r="E30" s="1066">
        <v>800</v>
      </c>
      <c r="F30" s="645">
        <v>83</v>
      </c>
      <c r="G30" s="1099"/>
      <c r="H30" s="1100"/>
      <c r="I30" s="1099"/>
      <c r="J30" s="1555">
        <f t="shared" si="0"/>
        <v>83</v>
      </c>
      <c r="K30" s="1055">
        <f t="shared" si="1"/>
        <v>10.375</v>
      </c>
      <c r="L30" s="398"/>
      <c r="M30" s="1513"/>
      <c r="N30" s="1055"/>
      <c r="O30" s="1054"/>
    </row>
    <row r="31" spans="1:16" ht="14.15" x14ac:dyDescent="0.35">
      <c r="A31" s="422" t="s">
        <v>708</v>
      </c>
      <c r="B31" s="643">
        <v>518</v>
      </c>
      <c r="C31" s="1550">
        <v>2251</v>
      </c>
      <c r="D31" s="1066">
        <v>1995</v>
      </c>
      <c r="E31" s="1066">
        <v>1995</v>
      </c>
      <c r="F31" s="645">
        <v>692</v>
      </c>
      <c r="G31" s="1099"/>
      <c r="H31" s="1100"/>
      <c r="I31" s="1099"/>
      <c r="J31" s="1555">
        <f t="shared" si="0"/>
        <v>692</v>
      </c>
      <c r="K31" s="1055">
        <f t="shared" si="1"/>
        <v>34.686716791979947</v>
      </c>
      <c r="L31" s="398"/>
      <c r="M31" s="1513"/>
      <c r="N31" s="1055"/>
      <c r="O31" s="1054"/>
    </row>
    <row r="32" spans="1:16" ht="14.15" x14ac:dyDescent="0.35">
      <c r="A32" s="422" t="s">
        <v>709</v>
      </c>
      <c r="B32" s="643">
        <v>521</v>
      </c>
      <c r="C32" s="1550">
        <v>43187</v>
      </c>
      <c r="D32" s="1066">
        <v>42875</v>
      </c>
      <c r="E32" s="1066">
        <v>44975</v>
      </c>
      <c r="F32" s="645">
        <v>10288</v>
      </c>
      <c r="G32" s="1099"/>
      <c r="H32" s="1100"/>
      <c r="I32" s="1099"/>
      <c r="J32" s="1555">
        <f t="shared" si="0"/>
        <v>10288</v>
      </c>
      <c r="K32" s="1055">
        <f t="shared" si="1"/>
        <v>22.87493051695386</v>
      </c>
      <c r="L32" s="398"/>
      <c r="M32" s="1513"/>
      <c r="N32" s="1055"/>
      <c r="O32" s="1054"/>
    </row>
    <row r="33" spans="1:15" ht="14.15" x14ac:dyDescent="0.35">
      <c r="A33" s="422" t="s">
        <v>710</v>
      </c>
      <c r="B33" s="643" t="s">
        <v>711</v>
      </c>
      <c r="C33" s="1550">
        <v>15632</v>
      </c>
      <c r="D33" s="1066">
        <v>15502</v>
      </c>
      <c r="E33" s="1066">
        <v>16674</v>
      </c>
      <c r="F33" s="645">
        <v>3835</v>
      </c>
      <c r="G33" s="1099"/>
      <c r="H33" s="1100"/>
      <c r="I33" s="1099"/>
      <c r="J33" s="1555">
        <f t="shared" si="0"/>
        <v>3835</v>
      </c>
      <c r="K33" s="1055">
        <f t="shared" si="1"/>
        <v>22.999880052776778</v>
      </c>
      <c r="L33" s="398"/>
      <c r="M33" s="1513"/>
      <c r="N33" s="1055"/>
      <c r="O33" s="1054"/>
    </row>
    <row r="34" spans="1:15" ht="14.15" x14ac:dyDescent="0.35">
      <c r="A34" s="422" t="s">
        <v>712</v>
      </c>
      <c r="B34" s="643">
        <v>557</v>
      </c>
      <c r="C34" s="1550">
        <v>0</v>
      </c>
      <c r="D34" s="1066">
        <v>0</v>
      </c>
      <c r="E34" s="1066">
        <v>0</v>
      </c>
      <c r="F34" s="645">
        <v>0</v>
      </c>
      <c r="G34" s="1099"/>
      <c r="H34" s="1100"/>
      <c r="I34" s="1099"/>
      <c r="J34" s="1555">
        <f t="shared" si="0"/>
        <v>0</v>
      </c>
      <c r="K34" s="1055" t="e">
        <f t="shared" si="1"/>
        <v>#DIV/0!</v>
      </c>
      <c r="L34" s="398"/>
      <c r="M34" s="1513"/>
      <c r="N34" s="1055"/>
      <c r="O34" s="1054"/>
    </row>
    <row r="35" spans="1:15" ht="14.15" x14ac:dyDescent="0.35">
      <c r="A35" s="422" t="s">
        <v>713</v>
      </c>
      <c r="B35" s="643">
        <v>551</v>
      </c>
      <c r="C35" s="1550">
        <v>218</v>
      </c>
      <c r="D35" s="1066">
        <v>208</v>
      </c>
      <c r="E35" s="1066">
        <v>208</v>
      </c>
      <c r="F35" s="645">
        <v>55</v>
      </c>
      <c r="G35" s="1099"/>
      <c r="H35" s="1100"/>
      <c r="I35" s="1099"/>
      <c r="J35" s="1555">
        <f t="shared" si="0"/>
        <v>55</v>
      </c>
      <c r="K35" s="1055">
        <f t="shared" si="1"/>
        <v>26.442307692307693</v>
      </c>
      <c r="L35" s="398"/>
      <c r="M35" s="1513"/>
      <c r="N35" s="1055"/>
      <c r="O35" s="1054"/>
    </row>
    <row r="36" spans="1:15" ht="14.6" thickBot="1" x14ac:dyDescent="0.4">
      <c r="A36" s="388" t="s">
        <v>714</v>
      </c>
      <c r="B36" s="646" t="s">
        <v>715</v>
      </c>
      <c r="C36" s="1552">
        <v>1917</v>
      </c>
      <c r="D36" s="1067">
        <v>948</v>
      </c>
      <c r="E36" s="1067">
        <v>948</v>
      </c>
      <c r="F36" s="648">
        <v>157</v>
      </c>
      <c r="G36" s="1103"/>
      <c r="H36" s="1104"/>
      <c r="I36" s="1099"/>
      <c r="J36" s="1556">
        <f t="shared" si="0"/>
        <v>157</v>
      </c>
      <c r="K36" s="1062">
        <f t="shared" si="1"/>
        <v>16.561181434599156</v>
      </c>
      <c r="L36" s="398"/>
      <c r="M36" s="1512"/>
      <c r="N36" s="1070"/>
      <c r="O36" s="1069"/>
    </row>
    <row r="37" spans="1:15" ht="14.6" thickBot="1" x14ac:dyDescent="0.4">
      <c r="A37" s="651" t="s">
        <v>716</v>
      </c>
      <c r="B37" s="652"/>
      <c r="C37" s="445">
        <f>SUM(C27:C36)</f>
        <v>69587</v>
      </c>
      <c r="D37" s="654">
        <f t="shared" ref="D37:I37" si="2">SUM(D27:D36)</f>
        <v>68258</v>
      </c>
      <c r="E37" s="654">
        <f t="shared" si="2"/>
        <v>71530</v>
      </c>
      <c r="F37" s="1071">
        <f t="shared" si="2"/>
        <v>17192</v>
      </c>
      <c r="G37" s="1072">
        <f t="shared" si="2"/>
        <v>0</v>
      </c>
      <c r="H37" s="1071">
        <f t="shared" si="2"/>
        <v>0</v>
      </c>
      <c r="I37" s="1072">
        <f t="shared" si="2"/>
        <v>0</v>
      </c>
      <c r="J37" s="1071">
        <f t="shared" si="0"/>
        <v>17192</v>
      </c>
      <c r="K37" s="1074">
        <f t="shared" si="1"/>
        <v>24.034670767510136</v>
      </c>
      <c r="L37" s="398"/>
      <c r="M37" s="1073">
        <f>SUM(M27:M36)</f>
        <v>0</v>
      </c>
      <c r="N37" s="1074">
        <f>SUM(N27:N36)</f>
        <v>0</v>
      </c>
      <c r="O37" s="1073">
        <f>SUM(O27:O36)</f>
        <v>0</v>
      </c>
    </row>
    <row r="38" spans="1:15" ht="14.15" x14ac:dyDescent="0.35">
      <c r="A38" s="413" t="s">
        <v>717</v>
      </c>
      <c r="B38" s="638">
        <v>601</v>
      </c>
      <c r="C38" s="1557">
        <v>0</v>
      </c>
      <c r="D38" s="1063">
        <v>0</v>
      </c>
      <c r="E38" s="1063">
        <v>0</v>
      </c>
      <c r="F38" s="659">
        <v>0</v>
      </c>
      <c r="G38" s="1109"/>
      <c r="H38" s="1108"/>
      <c r="I38" s="1099"/>
      <c r="J38" s="1554">
        <f t="shared" si="0"/>
        <v>0</v>
      </c>
      <c r="K38" s="1051" t="e">
        <f t="shared" si="1"/>
        <v>#DIV/0!</v>
      </c>
      <c r="L38" s="398"/>
      <c r="M38" s="1515"/>
      <c r="N38" s="1064"/>
      <c r="O38" s="1065"/>
    </row>
    <row r="39" spans="1:15" ht="14.15" x14ac:dyDescent="0.35">
      <c r="A39" s="422" t="s">
        <v>718</v>
      </c>
      <c r="B39" s="643">
        <v>602</v>
      </c>
      <c r="C39" s="1550">
        <v>2590</v>
      </c>
      <c r="D39" s="1066">
        <v>3071</v>
      </c>
      <c r="E39" s="1066">
        <v>3090</v>
      </c>
      <c r="F39" s="645">
        <v>1147</v>
      </c>
      <c r="G39" s="1099"/>
      <c r="H39" s="1100"/>
      <c r="I39" s="1099"/>
      <c r="J39" s="1555">
        <f t="shared" si="0"/>
        <v>1147</v>
      </c>
      <c r="K39" s="1055">
        <f t="shared" si="1"/>
        <v>37.119741100323623</v>
      </c>
      <c r="L39" s="398"/>
      <c r="M39" s="1513"/>
      <c r="N39" s="1055"/>
      <c r="O39" s="1054"/>
    </row>
    <row r="40" spans="1:15" ht="14.15" x14ac:dyDescent="0.35">
      <c r="A40" s="422" t="s">
        <v>719</v>
      </c>
      <c r="B40" s="643">
        <v>604</v>
      </c>
      <c r="C40" s="1550">
        <v>0</v>
      </c>
      <c r="D40" s="1066">
        <v>0</v>
      </c>
      <c r="E40" s="1066">
        <v>0</v>
      </c>
      <c r="F40" s="645">
        <v>0</v>
      </c>
      <c r="G40" s="1099"/>
      <c r="H40" s="1100"/>
      <c r="I40" s="1099"/>
      <c r="J40" s="1555">
        <f t="shared" si="0"/>
        <v>0</v>
      </c>
      <c r="K40" s="1055" t="e">
        <f t="shared" si="1"/>
        <v>#DIV/0!</v>
      </c>
      <c r="L40" s="398"/>
      <c r="M40" s="1513"/>
      <c r="N40" s="1055"/>
      <c r="O40" s="1054"/>
    </row>
    <row r="41" spans="1:15" ht="14.15" x14ac:dyDescent="0.35">
      <c r="A41" s="422" t="s">
        <v>720</v>
      </c>
      <c r="B41" s="643" t="s">
        <v>721</v>
      </c>
      <c r="C41" s="1550">
        <v>65752</v>
      </c>
      <c r="D41" s="1066">
        <v>64741</v>
      </c>
      <c r="E41" s="1066">
        <v>67540</v>
      </c>
      <c r="F41" s="645">
        <v>15629</v>
      </c>
      <c r="G41" s="1099"/>
      <c r="H41" s="1100"/>
      <c r="I41" s="1099"/>
      <c r="J41" s="1555">
        <f t="shared" si="0"/>
        <v>15629</v>
      </c>
      <c r="K41" s="1055">
        <f t="shared" si="1"/>
        <v>23.140361267397097</v>
      </c>
      <c r="L41" s="398"/>
      <c r="M41" s="1513"/>
      <c r="N41" s="1055"/>
      <c r="O41" s="1054"/>
    </row>
    <row r="42" spans="1:15" ht="14.6" thickBot="1" x14ac:dyDescent="0.4">
      <c r="A42" s="388" t="s">
        <v>722</v>
      </c>
      <c r="B42" s="646" t="s">
        <v>723</v>
      </c>
      <c r="C42" s="1552">
        <v>1249</v>
      </c>
      <c r="D42" s="1067">
        <v>522</v>
      </c>
      <c r="E42" s="1067">
        <v>976</v>
      </c>
      <c r="F42" s="648">
        <v>477</v>
      </c>
      <c r="G42" s="1103"/>
      <c r="H42" s="1104"/>
      <c r="I42" s="1099"/>
      <c r="J42" s="1556">
        <f t="shared" si="0"/>
        <v>477</v>
      </c>
      <c r="K42" s="1062">
        <f t="shared" si="1"/>
        <v>48.872950819672127</v>
      </c>
      <c r="L42" s="398"/>
      <c r="M42" s="1512"/>
      <c r="N42" s="1070"/>
      <c r="O42" s="1069"/>
    </row>
    <row r="43" spans="1:15" ht="14.6" thickBot="1" x14ac:dyDescent="0.4">
      <c r="A43" s="651" t="s">
        <v>724</v>
      </c>
      <c r="B43" s="652" t="s">
        <v>683</v>
      </c>
      <c r="C43" s="445">
        <f>SUM(C38:C42)</f>
        <v>69591</v>
      </c>
      <c r="D43" s="654">
        <f t="shared" ref="D43:I43" si="3">SUM(D38:D42)</f>
        <v>68334</v>
      </c>
      <c r="E43" s="654">
        <f t="shared" si="3"/>
        <v>71606</v>
      </c>
      <c r="F43" s="1071">
        <f t="shared" si="3"/>
        <v>17253</v>
      </c>
      <c r="G43" s="1072">
        <f t="shared" si="3"/>
        <v>0</v>
      </c>
      <c r="H43" s="1071">
        <f t="shared" si="3"/>
        <v>0</v>
      </c>
      <c r="I43" s="1076">
        <f t="shared" si="3"/>
        <v>0</v>
      </c>
      <c r="J43" s="1075">
        <f t="shared" si="0"/>
        <v>17253</v>
      </c>
      <c r="K43" s="1065">
        <f t="shared" si="1"/>
        <v>24.094349635505406</v>
      </c>
      <c r="L43" s="398"/>
      <c r="M43" s="1073">
        <f>SUM(M38:M42)</f>
        <v>0</v>
      </c>
      <c r="N43" s="1074">
        <f>SUM(N38:N42)</f>
        <v>0</v>
      </c>
      <c r="O43" s="1073">
        <f>SUM(O38:O42)</f>
        <v>0</v>
      </c>
    </row>
    <row r="44" spans="1:15" s="595" customFormat="1" ht="5.25" customHeight="1" thickBot="1" x14ac:dyDescent="0.4">
      <c r="A44" s="513"/>
      <c r="B44" s="664"/>
      <c r="C44" s="445"/>
      <c r="D44" s="1078"/>
      <c r="E44" s="1078"/>
      <c r="F44" s="1079"/>
      <c r="G44" s="1134"/>
      <c r="H44" s="1135"/>
      <c r="I44" s="1134"/>
      <c r="J44" s="1049"/>
      <c r="K44" s="1050"/>
      <c r="L44" s="520"/>
      <c r="M44" s="1525"/>
      <c r="N44" s="1074"/>
      <c r="O44" s="1074"/>
    </row>
    <row r="45" spans="1:15" ht="14.6" thickBot="1" x14ac:dyDescent="0.4">
      <c r="A45" s="668" t="s">
        <v>725</v>
      </c>
      <c r="B45" s="652" t="s">
        <v>683</v>
      </c>
      <c r="C45" s="445">
        <f>C43-C41</f>
        <v>3839</v>
      </c>
      <c r="D45" s="615">
        <f t="shared" ref="D45:I45" si="4">D43-D41</f>
        <v>3593</v>
      </c>
      <c r="E45" s="615">
        <f t="shared" si="4"/>
        <v>4066</v>
      </c>
      <c r="F45" s="1071">
        <f t="shared" si="4"/>
        <v>1624</v>
      </c>
      <c r="G45" s="1072">
        <f t="shared" si="4"/>
        <v>0</v>
      </c>
      <c r="H45" s="1071">
        <f t="shared" si="4"/>
        <v>0</v>
      </c>
      <c r="I45" s="1083">
        <f t="shared" si="4"/>
        <v>0</v>
      </c>
      <c r="J45" s="1049">
        <f t="shared" si="0"/>
        <v>1624</v>
      </c>
      <c r="K45" s="1050">
        <f t="shared" si="1"/>
        <v>39.940973930152488</v>
      </c>
      <c r="L45" s="398"/>
      <c r="M45" s="1073">
        <f>M43-M41</f>
        <v>0</v>
      </c>
      <c r="N45" s="1074">
        <f>N43-N41</f>
        <v>0</v>
      </c>
      <c r="O45" s="1073">
        <f>O43-O41</f>
        <v>0</v>
      </c>
    </row>
    <row r="46" spans="1:15" ht="14.6" thickBot="1" x14ac:dyDescent="0.4">
      <c r="A46" s="651" t="s">
        <v>726</v>
      </c>
      <c r="B46" s="652" t="s">
        <v>683</v>
      </c>
      <c r="C46" s="445">
        <f>C43-C37</f>
        <v>4</v>
      </c>
      <c r="D46" s="615">
        <f t="shared" ref="D46:I46" si="5">D43-D37</f>
        <v>76</v>
      </c>
      <c r="E46" s="615">
        <f t="shared" si="5"/>
        <v>76</v>
      </c>
      <c r="F46" s="1071">
        <f t="shared" si="5"/>
        <v>61</v>
      </c>
      <c r="G46" s="1072">
        <f t="shared" si="5"/>
        <v>0</v>
      </c>
      <c r="H46" s="1071">
        <f t="shared" si="5"/>
        <v>0</v>
      </c>
      <c r="I46" s="1083">
        <f t="shared" si="5"/>
        <v>0</v>
      </c>
      <c r="J46" s="1049">
        <f t="shared" si="0"/>
        <v>61</v>
      </c>
      <c r="K46" s="1050">
        <f t="shared" si="1"/>
        <v>80.26315789473685</v>
      </c>
      <c r="L46" s="398"/>
      <c r="M46" s="1073">
        <f>M43-M37</f>
        <v>0</v>
      </c>
      <c r="N46" s="1074">
        <f>N43-N37</f>
        <v>0</v>
      </c>
      <c r="O46" s="1073">
        <f>O43-O37</f>
        <v>0</v>
      </c>
    </row>
    <row r="47" spans="1:15" ht="14.6" thickBot="1" x14ac:dyDescent="0.4">
      <c r="A47" s="672" t="s">
        <v>727</v>
      </c>
      <c r="B47" s="673" t="s">
        <v>683</v>
      </c>
      <c r="C47" s="438">
        <f>C46-C41</f>
        <v>-65748</v>
      </c>
      <c r="D47" s="615">
        <f t="shared" ref="D47:I47" si="6">D46-D41</f>
        <v>-64665</v>
      </c>
      <c r="E47" s="615">
        <f t="shared" si="6"/>
        <v>-67464</v>
      </c>
      <c r="F47" s="1071">
        <f t="shared" si="6"/>
        <v>-15568</v>
      </c>
      <c r="G47" s="1072">
        <f t="shared" si="6"/>
        <v>0</v>
      </c>
      <c r="H47" s="1071">
        <f t="shared" si="6"/>
        <v>0</v>
      </c>
      <c r="I47" s="1083">
        <f t="shared" si="6"/>
        <v>0</v>
      </c>
      <c r="J47" s="1049">
        <f t="shared" si="0"/>
        <v>-15568</v>
      </c>
      <c r="K47" s="1073">
        <f t="shared" si="1"/>
        <v>23.076010909522115</v>
      </c>
      <c r="L47" s="398"/>
      <c r="M47" s="1073">
        <f>M46-M41</f>
        <v>0</v>
      </c>
      <c r="N47" s="1074">
        <f>N46-N41</f>
        <v>0</v>
      </c>
      <c r="O47" s="1073">
        <f>O46-O41</f>
        <v>0</v>
      </c>
    </row>
    <row r="50" spans="1:10" ht="14.15" x14ac:dyDescent="0.35">
      <c r="A50" s="530" t="s">
        <v>728</v>
      </c>
    </row>
    <row r="51" spans="1:10" ht="14.15" x14ac:dyDescent="0.35">
      <c r="A51" s="530" t="s">
        <v>729</v>
      </c>
    </row>
    <row r="52" spans="1:10" ht="14.15" x14ac:dyDescent="0.35">
      <c r="A52" s="532" t="s">
        <v>730</v>
      </c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0" x14ac:dyDescent="0.3">
      <c r="A56" s="597" t="s">
        <v>800</v>
      </c>
    </row>
    <row r="58" spans="1:10" x14ac:dyDescent="0.3">
      <c r="A58" s="597" t="s">
        <v>801</v>
      </c>
    </row>
    <row r="59" spans="1:10" x14ac:dyDescent="0.3">
      <c r="A59" s="1545"/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1432" customWidth="1"/>
    <col min="2" max="2" width="7.3046875" style="1433" customWidth="1"/>
    <col min="3" max="4" width="11.53515625" style="1431" customWidth="1"/>
    <col min="5" max="5" width="11.53515625" style="1434" customWidth="1"/>
    <col min="6" max="6" width="11.3828125" style="1434" customWidth="1"/>
    <col min="7" max="7" width="9.84375" style="1434" customWidth="1"/>
    <col min="8" max="8" width="9.15234375" style="1434" customWidth="1"/>
    <col min="9" max="9" width="9.3046875" style="1434" customWidth="1"/>
    <col min="10" max="10" width="9.15234375" style="1434" customWidth="1"/>
    <col min="11" max="11" width="12" style="1431" customWidth="1"/>
    <col min="12" max="12" width="8.69140625" style="1431"/>
    <col min="13" max="13" width="11.84375" style="1431" customWidth="1"/>
    <col min="14" max="14" width="12.53515625" style="1431" customWidth="1"/>
    <col min="15" max="15" width="11.84375" style="1431" customWidth="1"/>
    <col min="16" max="16" width="12" style="1431" customWidth="1"/>
    <col min="17" max="16384" width="8.69140625" style="1431"/>
  </cols>
  <sheetData>
    <row r="1" spans="1:15" x14ac:dyDescent="0.3">
      <c r="O1" s="1435"/>
    </row>
    <row r="2" spans="1:15" ht="17.600000000000001" x14ac:dyDescent="0.3">
      <c r="A2" s="1436" t="s">
        <v>659</v>
      </c>
      <c r="F2" s="1005"/>
      <c r="G2" s="1005"/>
    </row>
    <row r="3" spans="1:15" ht="21.75" customHeight="1" x14ac:dyDescent="0.3">
      <c r="A3" s="1272"/>
      <c r="F3" s="1005"/>
      <c r="G3" s="1005"/>
    </row>
    <row r="4" spans="1:15" ht="6" customHeight="1" x14ac:dyDescent="0.3">
      <c r="B4" s="1437"/>
      <c r="C4" s="1438"/>
      <c r="F4" s="1005"/>
      <c r="G4" s="1005"/>
    </row>
    <row r="5" spans="1:15" ht="24.75" customHeight="1" x14ac:dyDescent="0.3">
      <c r="A5" s="537" t="s">
        <v>660</v>
      </c>
      <c r="B5" s="1558"/>
      <c r="C5" s="1559" t="s">
        <v>802</v>
      </c>
      <c r="D5" s="1559"/>
      <c r="E5" s="1559"/>
      <c r="F5" s="1559"/>
      <c r="G5" s="1560"/>
      <c r="H5" s="1560"/>
      <c r="I5" s="1560"/>
      <c r="J5" s="1560"/>
      <c r="K5" s="1560"/>
      <c r="L5" s="1561"/>
      <c r="M5" s="1561"/>
      <c r="N5" s="1561"/>
      <c r="O5" s="1561"/>
    </row>
    <row r="6" spans="1:15" ht="23.25" customHeight="1" thickBot="1" x14ac:dyDescent="0.35">
      <c r="A6" s="685" t="s">
        <v>662</v>
      </c>
      <c r="F6" s="1005"/>
      <c r="G6" s="1005"/>
    </row>
    <row r="7" spans="1:15" ht="12.9" thickBot="1" x14ac:dyDescent="0.35">
      <c r="A7" s="1276" t="s">
        <v>670</v>
      </c>
      <c r="B7" s="1441" t="s">
        <v>744</v>
      </c>
      <c r="C7" s="1442" t="s">
        <v>0</v>
      </c>
      <c r="D7" s="693" t="s">
        <v>663</v>
      </c>
      <c r="E7" s="697" t="s">
        <v>664</v>
      </c>
      <c r="F7" s="1279" t="s">
        <v>665</v>
      </c>
      <c r="G7" s="1443"/>
      <c r="H7" s="1443"/>
      <c r="I7" s="1444"/>
      <c r="J7" s="1282" t="s">
        <v>666</v>
      </c>
      <c r="K7" s="1283" t="s">
        <v>667</v>
      </c>
      <c r="M7" s="1445" t="s">
        <v>668</v>
      </c>
      <c r="N7" s="1445" t="s">
        <v>669</v>
      </c>
      <c r="O7" s="1445" t="s">
        <v>668</v>
      </c>
    </row>
    <row r="8" spans="1:15" ht="12.9" thickBot="1" x14ac:dyDescent="0.35">
      <c r="A8" s="1562"/>
      <c r="B8" s="1563"/>
      <c r="C8" s="1448" t="s">
        <v>672</v>
      </c>
      <c r="D8" s="702">
        <v>2022</v>
      </c>
      <c r="E8" s="705">
        <v>2022</v>
      </c>
      <c r="F8" s="1449" t="s">
        <v>673</v>
      </c>
      <c r="G8" s="1450" t="s">
        <v>674</v>
      </c>
      <c r="H8" s="1450" t="s">
        <v>675</v>
      </c>
      <c r="I8" s="1451" t="s">
        <v>676</v>
      </c>
      <c r="J8" s="1291" t="s">
        <v>677</v>
      </c>
      <c r="K8" s="1292" t="s">
        <v>678</v>
      </c>
      <c r="M8" s="1452" t="s">
        <v>679</v>
      </c>
      <c r="N8" s="1453" t="s">
        <v>680</v>
      </c>
      <c r="O8" s="1453" t="s">
        <v>681</v>
      </c>
    </row>
    <row r="9" spans="1:15" x14ac:dyDescent="0.3">
      <c r="A9" s="854" t="s">
        <v>749</v>
      </c>
      <c r="B9" s="1454"/>
      <c r="C9" s="1296">
        <v>27</v>
      </c>
      <c r="D9" s="1298">
        <v>22</v>
      </c>
      <c r="E9" s="1298">
        <v>27</v>
      </c>
      <c r="F9" s="1455">
        <v>27</v>
      </c>
      <c r="G9" s="1456">
        <f>M9</f>
        <v>0</v>
      </c>
      <c r="H9" s="1456">
        <f>N9</f>
        <v>0</v>
      </c>
      <c r="I9" s="1457">
        <f>O9</f>
        <v>0</v>
      </c>
      <c r="J9" s="1303" t="s">
        <v>683</v>
      </c>
      <c r="K9" s="1336" t="s">
        <v>683</v>
      </c>
      <c r="L9" s="1459"/>
      <c r="M9" s="1460"/>
      <c r="N9" s="1306"/>
      <c r="O9" s="1306"/>
    </row>
    <row r="10" spans="1:15" ht="12.9" thickBot="1" x14ac:dyDescent="0.35">
      <c r="A10" s="868" t="s">
        <v>750</v>
      </c>
      <c r="B10" s="1461"/>
      <c r="C10" s="1307">
        <v>22.28</v>
      </c>
      <c r="D10" s="1309">
        <v>18.36</v>
      </c>
      <c r="E10" s="1309">
        <v>22.36</v>
      </c>
      <c r="F10" s="1310">
        <v>22.357299999999999</v>
      </c>
      <c r="G10" s="1462">
        <f t="shared" ref="G10:I21" si="0">M10</f>
        <v>0</v>
      </c>
      <c r="H10" s="1564">
        <f>N10</f>
        <v>0</v>
      </c>
      <c r="I10" s="1565">
        <f>O10</f>
        <v>0</v>
      </c>
      <c r="J10" s="1314"/>
      <c r="K10" s="1465" t="s">
        <v>683</v>
      </c>
      <c r="L10" s="1459"/>
      <c r="M10" s="1466"/>
      <c r="N10" s="1317"/>
      <c r="O10" s="1317"/>
    </row>
    <row r="11" spans="1:15" x14ac:dyDescent="0.3">
      <c r="A11" s="881" t="s">
        <v>735</v>
      </c>
      <c r="B11" s="1467" t="s">
        <v>686</v>
      </c>
      <c r="C11" s="1318">
        <v>6458</v>
      </c>
      <c r="D11" s="1319" t="s">
        <v>683</v>
      </c>
      <c r="E11" s="1319" t="s">
        <v>683</v>
      </c>
      <c r="F11" s="1320">
        <v>6109</v>
      </c>
      <c r="G11" s="1468">
        <f t="shared" si="0"/>
        <v>0</v>
      </c>
      <c r="H11" s="1468">
        <f>N11</f>
        <v>0</v>
      </c>
      <c r="I11" s="1469">
        <f>O11</f>
        <v>0</v>
      </c>
      <c r="J11" s="1323" t="s">
        <v>683</v>
      </c>
      <c r="K11" s="1323" t="s">
        <v>683</v>
      </c>
      <c r="L11" s="1459"/>
      <c r="M11" s="1470"/>
      <c r="N11" s="1326"/>
      <c r="O11" s="1326"/>
    </row>
    <row r="12" spans="1:15" x14ac:dyDescent="0.3">
      <c r="A12" s="892" t="s">
        <v>736</v>
      </c>
      <c r="B12" s="1471" t="s">
        <v>688</v>
      </c>
      <c r="C12" s="1318">
        <v>6070</v>
      </c>
      <c r="D12" s="1327" t="s">
        <v>683</v>
      </c>
      <c r="E12" s="1327" t="s">
        <v>683</v>
      </c>
      <c r="F12" s="1320">
        <v>5738</v>
      </c>
      <c r="G12" s="1472">
        <f t="shared" si="0"/>
        <v>0</v>
      </c>
      <c r="H12" s="1472">
        <f t="shared" si="0"/>
        <v>0</v>
      </c>
      <c r="I12" s="1473">
        <f t="shared" si="0"/>
        <v>0</v>
      </c>
      <c r="J12" s="1323" t="s">
        <v>683</v>
      </c>
      <c r="K12" s="1323" t="s">
        <v>683</v>
      </c>
      <c r="L12" s="1459"/>
      <c r="M12" s="1474"/>
      <c r="N12" s="1326"/>
      <c r="O12" s="1326"/>
    </row>
    <row r="13" spans="1:15" x14ac:dyDescent="0.3">
      <c r="A13" s="892" t="s">
        <v>689</v>
      </c>
      <c r="B13" s="1471" t="s">
        <v>690</v>
      </c>
      <c r="C13" s="1318">
        <v>43</v>
      </c>
      <c r="D13" s="1327" t="s">
        <v>683</v>
      </c>
      <c r="E13" s="1327" t="s">
        <v>683</v>
      </c>
      <c r="F13" s="1320">
        <v>39</v>
      </c>
      <c r="G13" s="1472">
        <f t="shared" si="0"/>
        <v>0</v>
      </c>
      <c r="H13" s="1472">
        <f t="shared" si="0"/>
        <v>0</v>
      </c>
      <c r="I13" s="1473">
        <f t="shared" si="0"/>
        <v>0</v>
      </c>
      <c r="J13" s="1323" t="s">
        <v>683</v>
      </c>
      <c r="K13" s="1323" t="s">
        <v>683</v>
      </c>
      <c r="L13" s="1459"/>
      <c r="M13" s="1474"/>
      <c r="N13" s="1326"/>
      <c r="O13" s="1326"/>
    </row>
    <row r="14" spans="1:15" x14ac:dyDescent="0.3">
      <c r="A14" s="892" t="s">
        <v>691</v>
      </c>
      <c r="B14" s="1471" t="s">
        <v>683</v>
      </c>
      <c r="C14" s="1318">
        <v>350</v>
      </c>
      <c r="D14" s="1327" t="s">
        <v>683</v>
      </c>
      <c r="E14" s="1327" t="s">
        <v>683</v>
      </c>
      <c r="F14" s="1320">
        <v>4333</v>
      </c>
      <c r="G14" s="1472">
        <f t="shared" si="0"/>
        <v>0</v>
      </c>
      <c r="H14" s="1472">
        <f t="shared" si="0"/>
        <v>0</v>
      </c>
      <c r="I14" s="1473">
        <f t="shared" si="0"/>
        <v>0</v>
      </c>
      <c r="J14" s="1323" t="s">
        <v>683</v>
      </c>
      <c r="K14" s="1323" t="s">
        <v>683</v>
      </c>
      <c r="L14" s="1459"/>
      <c r="M14" s="1474"/>
      <c r="N14" s="1326"/>
      <c r="O14" s="1326"/>
    </row>
    <row r="15" spans="1:15" ht="12.9" thickBot="1" x14ac:dyDescent="0.35">
      <c r="A15" s="899" t="s">
        <v>692</v>
      </c>
      <c r="B15" s="1475" t="s">
        <v>693</v>
      </c>
      <c r="C15" s="1332">
        <v>3310</v>
      </c>
      <c r="D15" s="1333" t="s">
        <v>683</v>
      </c>
      <c r="E15" s="1333" t="s">
        <v>683</v>
      </c>
      <c r="F15" s="1320">
        <v>3557</v>
      </c>
      <c r="G15" s="1476">
        <f t="shared" si="0"/>
        <v>0</v>
      </c>
      <c r="H15" s="1477">
        <f t="shared" si="0"/>
        <v>0</v>
      </c>
      <c r="I15" s="1473">
        <f t="shared" si="0"/>
        <v>0</v>
      </c>
      <c r="J15" s="1336" t="s">
        <v>683</v>
      </c>
      <c r="K15" s="1336" t="s">
        <v>683</v>
      </c>
      <c r="L15" s="1459"/>
      <c r="M15" s="1478"/>
      <c r="N15" s="1338"/>
      <c r="O15" s="1338"/>
    </row>
    <row r="16" spans="1:15" ht="12.9" thickBot="1" x14ac:dyDescent="0.35">
      <c r="A16" s="1339" t="s">
        <v>694</v>
      </c>
      <c r="B16" s="1340"/>
      <c r="C16" s="1479">
        <f t="shared" ref="C16" si="1">C11-C12+C13+C14+C15</f>
        <v>4091</v>
      </c>
      <c r="D16" s="1342" t="s">
        <v>683</v>
      </c>
      <c r="E16" s="1342" t="s">
        <v>683</v>
      </c>
      <c r="F16" s="1342">
        <f>F11-F12+F13+F14+F15</f>
        <v>8300</v>
      </c>
      <c r="G16" s="1342">
        <f>G11-G12+G13+G14+G15</f>
        <v>0</v>
      </c>
      <c r="H16" s="1342">
        <f>H11-H12+H13+H14+H15</f>
        <v>0</v>
      </c>
      <c r="I16" s="1341">
        <f>I11-I12+I13+I14+I15</f>
        <v>0</v>
      </c>
      <c r="J16" s="1343" t="s">
        <v>683</v>
      </c>
      <c r="K16" s="1343" t="s">
        <v>683</v>
      </c>
      <c r="L16" s="1459"/>
      <c r="M16" s="1479">
        <f>M11-M12+M13+M14+M15</f>
        <v>0</v>
      </c>
      <c r="N16" s="1479">
        <f t="shared" ref="N16:O16" si="2">N11-N12+N13+N14+N15</f>
        <v>0</v>
      </c>
      <c r="O16" s="1479">
        <f t="shared" si="2"/>
        <v>0</v>
      </c>
    </row>
    <row r="17" spans="1:15" x14ac:dyDescent="0.3">
      <c r="A17" s="899" t="s">
        <v>695</v>
      </c>
      <c r="B17" s="1480">
        <v>401</v>
      </c>
      <c r="C17" s="1332">
        <v>267</v>
      </c>
      <c r="D17" s="1319" t="s">
        <v>683</v>
      </c>
      <c r="E17" s="1319" t="s">
        <v>683</v>
      </c>
      <c r="F17" s="1346">
        <v>249</v>
      </c>
      <c r="G17" s="1481">
        <f t="shared" si="0"/>
        <v>0</v>
      </c>
      <c r="H17" s="1468">
        <f t="shared" si="0"/>
        <v>0</v>
      </c>
      <c r="I17" s="1473">
        <f t="shared" si="0"/>
        <v>0</v>
      </c>
      <c r="J17" s="1336" t="s">
        <v>683</v>
      </c>
      <c r="K17" s="1336" t="s">
        <v>683</v>
      </c>
      <c r="L17" s="1459"/>
      <c r="M17" s="1482"/>
      <c r="N17" s="1338"/>
      <c r="O17" s="1338"/>
    </row>
    <row r="18" spans="1:15" x14ac:dyDescent="0.3">
      <c r="A18" s="892" t="s">
        <v>696</v>
      </c>
      <c r="B18" s="1471" t="s">
        <v>697</v>
      </c>
      <c r="C18" s="1318">
        <v>1245</v>
      </c>
      <c r="D18" s="1327" t="s">
        <v>683</v>
      </c>
      <c r="E18" s="1327" t="s">
        <v>683</v>
      </c>
      <c r="F18" s="1349">
        <v>1283</v>
      </c>
      <c r="G18" s="1472">
        <f t="shared" si="0"/>
        <v>0</v>
      </c>
      <c r="H18" s="1472">
        <f t="shared" si="0"/>
        <v>0</v>
      </c>
      <c r="I18" s="1473">
        <f t="shared" si="0"/>
        <v>0</v>
      </c>
      <c r="J18" s="1323" t="s">
        <v>683</v>
      </c>
      <c r="K18" s="1323" t="s">
        <v>683</v>
      </c>
      <c r="L18" s="1459"/>
      <c r="M18" s="1474"/>
      <c r="N18" s="1326"/>
      <c r="O18" s="1326"/>
    </row>
    <row r="19" spans="1:15" x14ac:dyDescent="0.3">
      <c r="A19" s="892" t="s">
        <v>698</v>
      </c>
      <c r="B19" s="1471" t="s">
        <v>683</v>
      </c>
      <c r="C19" s="1318">
        <v>147</v>
      </c>
      <c r="D19" s="1327" t="s">
        <v>683</v>
      </c>
      <c r="E19" s="1327" t="s">
        <v>683</v>
      </c>
      <c r="F19" s="1349">
        <v>147</v>
      </c>
      <c r="G19" s="1472">
        <f t="shared" si="0"/>
        <v>0</v>
      </c>
      <c r="H19" s="1472">
        <f t="shared" si="0"/>
        <v>0</v>
      </c>
      <c r="I19" s="1473">
        <f t="shared" si="0"/>
        <v>0</v>
      </c>
      <c r="J19" s="1323" t="s">
        <v>683</v>
      </c>
      <c r="K19" s="1323" t="s">
        <v>683</v>
      </c>
      <c r="L19" s="1459"/>
      <c r="M19" s="1474"/>
      <c r="N19" s="1326"/>
      <c r="O19" s="1326"/>
    </row>
    <row r="20" spans="1:15" x14ac:dyDescent="0.3">
      <c r="A20" s="892" t="s">
        <v>699</v>
      </c>
      <c r="B20" s="1471" t="s">
        <v>683</v>
      </c>
      <c r="C20" s="1318">
        <v>2059</v>
      </c>
      <c r="D20" s="1327" t="s">
        <v>683</v>
      </c>
      <c r="E20" s="1327" t="s">
        <v>683</v>
      </c>
      <c r="F20" s="1349">
        <v>5909</v>
      </c>
      <c r="G20" s="1472">
        <f t="shared" si="0"/>
        <v>0</v>
      </c>
      <c r="H20" s="1472">
        <f t="shared" si="0"/>
        <v>0</v>
      </c>
      <c r="I20" s="1473">
        <f t="shared" si="0"/>
        <v>0</v>
      </c>
      <c r="J20" s="1323" t="s">
        <v>683</v>
      </c>
      <c r="K20" s="1323" t="s">
        <v>683</v>
      </c>
      <c r="L20" s="1459"/>
      <c r="M20" s="1474"/>
      <c r="N20" s="1326"/>
      <c r="O20" s="1326"/>
    </row>
    <row r="21" spans="1:15" ht="12.9" thickBot="1" x14ac:dyDescent="0.35">
      <c r="A21" s="868" t="s">
        <v>700</v>
      </c>
      <c r="B21" s="1483" t="s">
        <v>683</v>
      </c>
      <c r="C21" s="1350"/>
      <c r="D21" s="1333" t="s">
        <v>683</v>
      </c>
      <c r="E21" s="1333" t="s">
        <v>683</v>
      </c>
      <c r="F21" s="1351"/>
      <c r="G21" s="1476">
        <f t="shared" si="0"/>
        <v>0</v>
      </c>
      <c r="H21" s="1477">
        <f t="shared" si="0"/>
        <v>0</v>
      </c>
      <c r="I21" s="1484">
        <f t="shared" si="0"/>
        <v>0</v>
      </c>
      <c r="J21" s="1353" t="s">
        <v>683</v>
      </c>
      <c r="K21" s="1353" t="s">
        <v>683</v>
      </c>
      <c r="L21" s="1459"/>
      <c r="M21" s="1485"/>
      <c r="N21" s="1356"/>
      <c r="O21" s="1356"/>
    </row>
    <row r="22" spans="1:15" x14ac:dyDescent="0.3">
      <c r="A22" s="881" t="s">
        <v>701</v>
      </c>
      <c r="B22" s="1566" t="s">
        <v>683</v>
      </c>
      <c r="C22" s="1358">
        <v>14981</v>
      </c>
      <c r="D22" s="1567">
        <v>14430</v>
      </c>
      <c r="E22" s="1567">
        <v>14430</v>
      </c>
      <c r="F22" s="1567">
        <v>3299</v>
      </c>
      <c r="G22" s="1568"/>
      <c r="H22" s="1568">
        <f>N22-M22</f>
        <v>0</v>
      </c>
      <c r="I22" s="1568">
        <f>O22-N22</f>
        <v>0</v>
      </c>
      <c r="J22" s="1569">
        <f t="shared" ref="J22:J45" si="3">SUM(F22:I22)</f>
        <v>3299</v>
      </c>
      <c r="K22" s="1570">
        <f t="shared" ref="K22:K45" si="4">(J22/E22)*100</f>
        <v>22.862092862092862</v>
      </c>
      <c r="L22" s="1459"/>
      <c r="M22" s="1470"/>
      <c r="N22" s="1571"/>
      <c r="O22" s="1325"/>
    </row>
    <row r="23" spans="1:15" x14ac:dyDescent="0.3">
      <c r="A23" s="892" t="s">
        <v>702</v>
      </c>
      <c r="B23" s="1572" t="s">
        <v>683</v>
      </c>
      <c r="C23" s="1365"/>
      <c r="D23" s="1573"/>
      <c r="E23" s="1573"/>
      <c r="F23" s="1573"/>
      <c r="G23" s="1574"/>
      <c r="H23" s="1575">
        <f t="shared" ref="H23:I40" si="5">N23-M23</f>
        <v>0</v>
      </c>
      <c r="I23" s="1575">
        <f t="shared" si="5"/>
        <v>0</v>
      </c>
      <c r="J23" s="1576">
        <f t="shared" si="3"/>
        <v>0</v>
      </c>
      <c r="K23" s="1577" t="e">
        <f t="shared" si="4"/>
        <v>#DIV/0!</v>
      </c>
      <c r="L23" s="1459"/>
      <c r="M23" s="1474"/>
      <c r="N23" s="1326"/>
      <c r="O23" s="1330"/>
    </row>
    <row r="24" spans="1:15" ht="12.9" thickBot="1" x14ac:dyDescent="0.35">
      <c r="A24" s="868" t="s">
        <v>703</v>
      </c>
      <c r="B24" s="1578">
        <v>672</v>
      </c>
      <c r="C24" s="1373">
        <v>1530</v>
      </c>
      <c r="D24" s="1579">
        <v>1530</v>
      </c>
      <c r="E24" s="1579">
        <v>1530</v>
      </c>
      <c r="F24" s="1580">
        <v>383</v>
      </c>
      <c r="G24" s="1581"/>
      <c r="H24" s="1582">
        <f t="shared" si="5"/>
        <v>0</v>
      </c>
      <c r="I24" s="1582">
        <f t="shared" si="5"/>
        <v>0</v>
      </c>
      <c r="J24" s="1583">
        <f t="shared" si="3"/>
        <v>383</v>
      </c>
      <c r="K24" s="1584">
        <f t="shared" si="4"/>
        <v>25.032679738562091</v>
      </c>
      <c r="L24" s="1459"/>
      <c r="M24" s="1478"/>
      <c r="N24" s="1585"/>
      <c r="O24" s="1337"/>
    </row>
    <row r="25" spans="1:15" x14ac:dyDescent="0.3">
      <c r="A25" s="881" t="s">
        <v>704</v>
      </c>
      <c r="B25" s="1566">
        <v>501</v>
      </c>
      <c r="C25" s="1382">
        <v>1040</v>
      </c>
      <c r="D25" s="1586">
        <v>1138</v>
      </c>
      <c r="E25" s="1586">
        <v>1138</v>
      </c>
      <c r="F25" s="1586">
        <v>325</v>
      </c>
      <c r="G25" s="1469"/>
      <c r="H25" s="1469">
        <f t="shared" si="5"/>
        <v>0</v>
      </c>
      <c r="I25" s="1487">
        <f t="shared" si="5"/>
        <v>0</v>
      </c>
      <c r="J25" s="1569">
        <f t="shared" si="3"/>
        <v>325</v>
      </c>
      <c r="K25" s="1570">
        <f t="shared" si="4"/>
        <v>28.558875219683657</v>
      </c>
      <c r="L25" s="1459"/>
      <c r="M25" s="1482"/>
      <c r="N25" s="1587"/>
      <c r="O25" s="1348"/>
    </row>
    <row r="26" spans="1:15" x14ac:dyDescent="0.3">
      <c r="A26" s="892" t="s">
        <v>705</v>
      </c>
      <c r="B26" s="1572">
        <v>502</v>
      </c>
      <c r="C26" s="1388">
        <v>290</v>
      </c>
      <c r="D26" s="1588">
        <v>395</v>
      </c>
      <c r="E26" s="1588">
        <v>395</v>
      </c>
      <c r="F26" s="1588">
        <v>104</v>
      </c>
      <c r="G26" s="1473"/>
      <c r="H26" s="1487">
        <f t="shared" si="5"/>
        <v>0</v>
      </c>
      <c r="I26" s="1487">
        <f t="shared" si="5"/>
        <v>0</v>
      </c>
      <c r="J26" s="1576">
        <f t="shared" si="3"/>
        <v>104</v>
      </c>
      <c r="K26" s="1577">
        <f t="shared" si="4"/>
        <v>26.329113924050635</v>
      </c>
      <c r="L26" s="1459"/>
      <c r="M26" s="1474"/>
      <c r="N26" s="1326"/>
      <c r="O26" s="1330"/>
    </row>
    <row r="27" spans="1:15" x14ac:dyDescent="0.3">
      <c r="A27" s="892" t="s">
        <v>706</v>
      </c>
      <c r="B27" s="1572">
        <v>504</v>
      </c>
      <c r="C27" s="1388"/>
      <c r="D27" s="1588"/>
      <c r="E27" s="1588"/>
      <c r="F27" s="1588"/>
      <c r="G27" s="1473"/>
      <c r="H27" s="1487">
        <f t="shared" si="5"/>
        <v>0</v>
      </c>
      <c r="I27" s="1487">
        <f t="shared" si="5"/>
        <v>0</v>
      </c>
      <c r="J27" s="1576">
        <f t="shared" si="3"/>
        <v>0</v>
      </c>
      <c r="K27" s="1577" t="e">
        <f t="shared" si="4"/>
        <v>#DIV/0!</v>
      </c>
      <c r="L27" s="1459"/>
      <c r="M27" s="1474"/>
      <c r="N27" s="1326"/>
      <c r="O27" s="1330"/>
    </row>
    <row r="28" spans="1:15" x14ac:dyDescent="0.3">
      <c r="A28" s="892" t="s">
        <v>707</v>
      </c>
      <c r="B28" s="1572">
        <v>511</v>
      </c>
      <c r="C28" s="1388">
        <v>165</v>
      </c>
      <c r="D28" s="1588">
        <v>950</v>
      </c>
      <c r="E28" s="1588">
        <v>950</v>
      </c>
      <c r="F28" s="1588">
        <v>4</v>
      </c>
      <c r="G28" s="1473"/>
      <c r="H28" s="1487">
        <f t="shared" si="5"/>
        <v>0</v>
      </c>
      <c r="I28" s="1487">
        <f t="shared" si="5"/>
        <v>0</v>
      </c>
      <c r="J28" s="1576">
        <f t="shared" si="3"/>
        <v>4</v>
      </c>
      <c r="K28" s="1577">
        <f t="shared" si="4"/>
        <v>0.42105263157894735</v>
      </c>
      <c r="L28" s="1459"/>
      <c r="M28" s="1474"/>
      <c r="N28" s="1326"/>
      <c r="O28" s="1330"/>
    </row>
    <row r="29" spans="1:15" x14ac:dyDescent="0.3">
      <c r="A29" s="892" t="s">
        <v>708</v>
      </c>
      <c r="B29" s="1572">
        <v>518</v>
      </c>
      <c r="C29" s="1388">
        <v>438</v>
      </c>
      <c r="D29" s="1588">
        <v>350</v>
      </c>
      <c r="E29" s="1588">
        <v>460</v>
      </c>
      <c r="F29" s="1588">
        <v>103</v>
      </c>
      <c r="G29" s="1473"/>
      <c r="H29" s="1487">
        <f t="shared" si="5"/>
        <v>0</v>
      </c>
      <c r="I29" s="1487">
        <f t="shared" si="5"/>
        <v>0</v>
      </c>
      <c r="J29" s="1576">
        <f t="shared" si="3"/>
        <v>103</v>
      </c>
      <c r="K29" s="1577">
        <f t="shared" si="4"/>
        <v>22.39130434782609</v>
      </c>
      <c r="L29" s="1459"/>
      <c r="M29" s="1474"/>
      <c r="N29" s="1326"/>
      <c r="O29" s="1330"/>
    </row>
    <row r="30" spans="1:15" x14ac:dyDescent="0.3">
      <c r="A30" s="892" t="s">
        <v>709</v>
      </c>
      <c r="B30" s="1572">
        <v>521</v>
      </c>
      <c r="C30" s="1388">
        <v>9510</v>
      </c>
      <c r="D30" s="1588">
        <v>8900</v>
      </c>
      <c r="E30" s="1588">
        <v>8900</v>
      </c>
      <c r="F30" s="1588">
        <v>2144</v>
      </c>
      <c r="G30" s="1473"/>
      <c r="H30" s="1487">
        <f t="shared" si="5"/>
        <v>0</v>
      </c>
      <c r="I30" s="1487">
        <f t="shared" si="5"/>
        <v>0</v>
      </c>
      <c r="J30" s="1576">
        <f t="shared" si="3"/>
        <v>2144</v>
      </c>
      <c r="K30" s="1577">
        <f t="shared" si="4"/>
        <v>24.08988764044944</v>
      </c>
      <c r="L30" s="1459"/>
      <c r="M30" s="1474"/>
      <c r="N30" s="1326"/>
      <c r="O30" s="1330"/>
    </row>
    <row r="31" spans="1:15" x14ac:dyDescent="0.3">
      <c r="A31" s="892" t="s">
        <v>710</v>
      </c>
      <c r="B31" s="1572" t="s">
        <v>711</v>
      </c>
      <c r="C31" s="1388">
        <v>3656</v>
      </c>
      <c r="D31" s="1588">
        <v>3355</v>
      </c>
      <c r="E31" s="1588">
        <v>3355</v>
      </c>
      <c r="F31" s="1588">
        <v>783</v>
      </c>
      <c r="G31" s="1473"/>
      <c r="H31" s="1487">
        <f t="shared" si="5"/>
        <v>0</v>
      </c>
      <c r="I31" s="1487">
        <f t="shared" si="5"/>
        <v>0</v>
      </c>
      <c r="J31" s="1576">
        <f t="shared" si="3"/>
        <v>783</v>
      </c>
      <c r="K31" s="1577">
        <f t="shared" si="4"/>
        <v>23.338301043219076</v>
      </c>
      <c r="L31" s="1459"/>
      <c r="M31" s="1474"/>
      <c r="N31" s="1326"/>
      <c r="O31" s="1330"/>
    </row>
    <row r="32" spans="1:15" x14ac:dyDescent="0.3">
      <c r="A32" s="892" t="s">
        <v>712</v>
      </c>
      <c r="B32" s="1572">
        <v>557</v>
      </c>
      <c r="C32" s="1388"/>
      <c r="D32" s="1588"/>
      <c r="E32" s="1588"/>
      <c r="F32" s="1588"/>
      <c r="G32" s="1473"/>
      <c r="H32" s="1487">
        <f t="shared" si="5"/>
        <v>0</v>
      </c>
      <c r="I32" s="1487">
        <f t="shared" si="5"/>
        <v>0</v>
      </c>
      <c r="J32" s="1576">
        <f t="shared" si="3"/>
        <v>0</v>
      </c>
      <c r="K32" s="1577" t="e">
        <f t="shared" si="4"/>
        <v>#DIV/0!</v>
      </c>
      <c r="L32" s="1459"/>
      <c r="M32" s="1474"/>
      <c r="N32" s="1326"/>
      <c r="O32" s="1330"/>
    </row>
    <row r="33" spans="1:15" x14ac:dyDescent="0.3">
      <c r="A33" s="892" t="s">
        <v>713</v>
      </c>
      <c r="B33" s="1572">
        <v>551</v>
      </c>
      <c r="C33" s="1388">
        <v>77</v>
      </c>
      <c r="D33" s="1588">
        <v>42</v>
      </c>
      <c r="E33" s="1588">
        <v>70</v>
      </c>
      <c r="F33" s="1588">
        <v>17</v>
      </c>
      <c r="G33" s="1473"/>
      <c r="H33" s="1487">
        <f t="shared" si="5"/>
        <v>0</v>
      </c>
      <c r="I33" s="1487">
        <f t="shared" si="5"/>
        <v>0</v>
      </c>
      <c r="J33" s="1576">
        <f t="shared" si="3"/>
        <v>17</v>
      </c>
      <c r="K33" s="1577">
        <f t="shared" si="4"/>
        <v>24.285714285714285</v>
      </c>
      <c r="L33" s="1459"/>
      <c r="M33" s="1474"/>
      <c r="N33" s="1326"/>
      <c r="O33" s="1330"/>
    </row>
    <row r="34" spans="1:15" ht="12.9" thickBot="1" x14ac:dyDescent="0.35">
      <c r="A34" s="965" t="s">
        <v>714</v>
      </c>
      <c r="B34" s="1589" t="s">
        <v>715</v>
      </c>
      <c r="C34" s="1391">
        <v>277</v>
      </c>
      <c r="D34" s="1590">
        <v>120</v>
      </c>
      <c r="E34" s="1590">
        <v>152</v>
      </c>
      <c r="F34" s="1591">
        <v>42</v>
      </c>
      <c r="G34" s="1473"/>
      <c r="H34" s="1487">
        <f t="shared" si="5"/>
        <v>0</v>
      </c>
      <c r="I34" s="1487">
        <f t="shared" si="5"/>
        <v>0</v>
      </c>
      <c r="J34" s="1583">
        <f t="shared" si="3"/>
        <v>42</v>
      </c>
      <c r="K34" s="1584">
        <f t="shared" si="4"/>
        <v>27.631578947368425</v>
      </c>
      <c r="L34" s="1459"/>
      <c r="M34" s="1485"/>
      <c r="N34" s="1356"/>
      <c r="O34" s="1355"/>
    </row>
    <row r="35" spans="1:15" ht="12.9" thickBot="1" x14ac:dyDescent="0.35">
      <c r="A35" s="1592" t="s">
        <v>716</v>
      </c>
      <c r="B35" s="1593"/>
      <c r="C35" s="1594">
        <f t="shared" ref="C35" si="6">SUM(C25:C34)</f>
        <v>15453</v>
      </c>
      <c r="D35" s="1595">
        <f t="shared" ref="D35:I35" si="7">SUM(D25:D34)</f>
        <v>15250</v>
      </c>
      <c r="E35" s="1595">
        <f t="shared" si="7"/>
        <v>15420</v>
      </c>
      <c r="F35" s="1596">
        <f t="shared" si="7"/>
        <v>3522</v>
      </c>
      <c r="G35" s="1597">
        <f t="shared" si="7"/>
        <v>0</v>
      </c>
      <c r="H35" s="1597">
        <f t="shared" si="7"/>
        <v>0</v>
      </c>
      <c r="I35" s="1597">
        <f t="shared" si="7"/>
        <v>0</v>
      </c>
      <c r="J35" s="1341">
        <f t="shared" si="3"/>
        <v>3522</v>
      </c>
      <c r="K35" s="1598">
        <f t="shared" si="4"/>
        <v>22.840466926070039</v>
      </c>
      <c r="L35" s="1459"/>
      <c r="M35" s="1341">
        <f>SUM(M25:M34)</f>
        <v>0</v>
      </c>
      <c r="N35" s="1341">
        <f t="shared" ref="N35:O35" si="8">SUM(N25:N34)</f>
        <v>0</v>
      </c>
      <c r="O35" s="1341">
        <f t="shared" si="8"/>
        <v>0</v>
      </c>
    </row>
    <row r="36" spans="1:15" x14ac:dyDescent="0.3">
      <c r="A36" s="980" t="s">
        <v>717</v>
      </c>
      <c r="B36" s="1566">
        <v>601</v>
      </c>
      <c r="C36" s="1382"/>
      <c r="D36" s="1586"/>
      <c r="E36" s="1586"/>
      <c r="F36" s="1599"/>
      <c r="G36" s="1473"/>
      <c r="H36" s="1487">
        <f t="shared" si="5"/>
        <v>0</v>
      </c>
      <c r="I36" s="1487">
        <f t="shared" si="5"/>
        <v>0</v>
      </c>
      <c r="J36" s="1569">
        <f t="shared" si="3"/>
        <v>0</v>
      </c>
      <c r="K36" s="1570" t="e">
        <f t="shared" si="4"/>
        <v>#DIV/0!</v>
      </c>
      <c r="L36" s="1459"/>
      <c r="M36" s="1482"/>
      <c r="N36" s="1587"/>
      <c r="O36" s="1348"/>
    </row>
    <row r="37" spans="1:15" x14ac:dyDescent="0.3">
      <c r="A37" s="982" t="s">
        <v>718</v>
      </c>
      <c r="B37" s="1572">
        <v>602</v>
      </c>
      <c r="C37" s="1388">
        <v>606</v>
      </c>
      <c r="D37" s="1588">
        <v>640</v>
      </c>
      <c r="E37" s="1588">
        <v>640</v>
      </c>
      <c r="F37" s="1588">
        <v>241</v>
      </c>
      <c r="G37" s="1473"/>
      <c r="H37" s="1487">
        <f t="shared" si="5"/>
        <v>0</v>
      </c>
      <c r="I37" s="1487">
        <f t="shared" si="5"/>
        <v>0</v>
      </c>
      <c r="J37" s="1576">
        <f t="shared" si="3"/>
        <v>241</v>
      </c>
      <c r="K37" s="1577">
        <f t="shared" si="4"/>
        <v>37.65625</v>
      </c>
      <c r="L37" s="1459"/>
      <c r="M37" s="1474"/>
      <c r="N37" s="1326"/>
      <c r="O37" s="1330"/>
    </row>
    <row r="38" spans="1:15" x14ac:dyDescent="0.3">
      <c r="A38" s="982" t="s">
        <v>719</v>
      </c>
      <c r="B38" s="1572">
        <v>604</v>
      </c>
      <c r="C38" s="1388"/>
      <c r="D38" s="1588"/>
      <c r="E38" s="1588"/>
      <c r="F38" s="1588"/>
      <c r="G38" s="1473"/>
      <c r="H38" s="1487">
        <f t="shared" si="5"/>
        <v>0</v>
      </c>
      <c r="I38" s="1487">
        <f t="shared" si="5"/>
        <v>0</v>
      </c>
      <c r="J38" s="1576">
        <f t="shared" si="3"/>
        <v>0</v>
      </c>
      <c r="K38" s="1577" t="e">
        <f t="shared" si="4"/>
        <v>#DIV/0!</v>
      </c>
      <c r="L38" s="1459"/>
      <c r="M38" s="1474"/>
      <c r="N38" s="1326"/>
      <c r="O38" s="1330"/>
    </row>
    <row r="39" spans="1:15" x14ac:dyDescent="0.3">
      <c r="A39" s="982" t="s">
        <v>720</v>
      </c>
      <c r="B39" s="1572" t="s">
        <v>721</v>
      </c>
      <c r="C39" s="1388">
        <v>14981</v>
      </c>
      <c r="D39" s="1588">
        <v>14430</v>
      </c>
      <c r="E39" s="1588">
        <v>14430</v>
      </c>
      <c r="F39" s="1588">
        <v>3299</v>
      </c>
      <c r="G39" s="1473"/>
      <c r="H39" s="1487">
        <f t="shared" si="5"/>
        <v>0</v>
      </c>
      <c r="I39" s="1487">
        <f t="shared" si="5"/>
        <v>0</v>
      </c>
      <c r="J39" s="1576">
        <f t="shared" si="3"/>
        <v>3299</v>
      </c>
      <c r="K39" s="1577">
        <f t="shared" si="4"/>
        <v>22.862092862092862</v>
      </c>
      <c r="L39" s="1459"/>
      <c r="M39" s="1474"/>
      <c r="N39" s="1326"/>
      <c r="O39" s="1330"/>
    </row>
    <row r="40" spans="1:15" ht="12.9" thickBot="1" x14ac:dyDescent="0.35">
      <c r="A40" s="983" t="s">
        <v>722</v>
      </c>
      <c r="B40" s="1589" t="s">
        <v>723</v>
      </c>
      <c r="C40" s="1391">
        <v>239</v>
      </c>
      <c r="D40" s="1590">
        <v>180</v>
      </c>
      <c r="E40" s="1590">
        <v>350</v>
      </c>
      <c r="F40" s="1591">
        <v>321</v>
      </c>
      <c r="G40" s="1484"/>
      <c r="H40" s="1489">
        <f t="shared" si="5"/>
        <v>0</v>
      </c>
      <c r="I40" s="1489">
        <f t="shared" si="5"/>
        <v>0</v>
      </c>
      <c r="J40" s="1583">
        <f t="shared" si="3"/>
        <v>321</v>
      </c>
      <c r="K40" s="1600">
        <f t="shared" si="4"/>
        <v>91.714285714285708</v>
      </c>
      <c r="L40" s="1459"/>
      <c r="M40" s="1485"/>
      <c r="N40" s="1356"/>
      <c r="O40" s="1355"/>
    </row>
    <row r="41" spans="1:15" ht="12.9" thickBot="1" x14ac:dyDescent="0.35">
      <c r="A41" s="1592" t="s">
        <v>724</v>
      </c>
      <c r="B41" s="1593" t="s">
        <v>683</v>
      </c>
      <c r="C41" s="1594">
        <f>SUM(C36:C40)</f>
        <v>15826</v>
      </c>
      <c r="D41" s="1595">
        <f t="shared" ref="D41:I41" si="9">SUM(D36:D40)</f>
        <v>15250</v>
      </c>
      <c r="E41" s="1595">
        <f t="shared" si="9"/>
        <v>15420</v>
      </c>
      <c r="F41" s="1594">
        <f t="shared" si="9"/>
        <v>3861</v>
      </c>
      <c r="G41" s="1601">
        <f t="shared" si="9"/>
        <v>0</v>
      </c>
      <c r="H41" s="1341">
        <f t="shared" si="9"/>
        <v>0</v>
      </c>
      <c r="I41" s="1602">
        <f t="shared" si="9"/>
        <v>0</v>
      </c>
      <c r="J41" s="1341">
        <f t="shared" si="3"/>
        <v>3861</v>
      </c>
      <c r="K41" s="1598">
        <f t="shared" si="4"/>
        <v>25.038910505836576</v>
      </c>
      <c r="L41" s="1459"/>
      <c r="M41" s="1341">
        <f>SUM(M36:M40)</f>
        <v>0</v>
      </c>
      <c r="N41" s="1343">
        <f>SUM(N36:N40)</f>
        <v>0</v>
      </c>
      <c r="O41" s="1341">
        <f>SUM(O36:O40)</f>
        <v>0</v>
      </c>
    </row>
    <row r="42" spans="1:15" ht="5.25" customHeight="1" thickBot="1" x14ac:dyDescent="0.35">
      <c r="A42" s="983"/>
      <c r="B42" s="1603"/>
      <c r="C42" s="1604"/>
      <c r="D42" s="1605"/>
      <c r="E42" s="1605"/>
      <c r="F42" s="1606"/>
      <c r="G42" s="1495"/>
      <c r="H42" s="1496"/>
      <c r="I42" s="1495"/>
      <c r="J42" s="1607"/>
      <c r="K42" s="1570"/>
      <c r="L42" s="1459"/>
      <c r="M42" s="1498"/>
      <c r="N42" s="1343"/>
      <c r="O42" s="1343"/>
    </row>
    <row r="43" spans="1:15" ht="12.9" thickBot="1" x14ac:dyDescent="0.35">
      <c r="A43" s="1608" t="s">
        <v>725</v>
      </c>
      <c r="B43" s="1593" t="s">
        <v>683</v>
      </c>
      <c r="C43" s="1594">
        <f>C41-C39</f>
        <v>845</v>
      </c>
      <c r="D43" s="1342">
        <f t="shared" ref="D43:I43" si="10">D41-D39</f>
        <v>820</v>
      </c>
      <c r="E43" s="1342">
        <f t="shared" si="10"/>
        <v>990</v>
      </c>
      <c r="F43" s="1594">
        <f t="shared" si="10"/>
        <v>562</v>
      </c>
      <c r="G43" s="1609">
        <f t="shared" si="10"/>
        <v>0</v>
      </c>
      <c r="H43" s="1341">
        <f t="shared" si="10"/>
        <v>0</v>
      </c>
      <c r="I43" s="1343">
        <f t="shared" si="10"/>
        <v>0</v>
      </c>
      <c r="J43" s="1607">
        <f t="shared" si="3"/>
        <v>562</v>
      </c>
      <c r="K43" s="1570">
        <f t="shared" si="4"/>
        <v>56.767676767676768</v>
      </c>
      <c r="L43" s="1459"/>
      <c r="M43" s="1341">
        <f>M41-M39</f>
        <v>0</v>
      </c>
      <c r="N43" s="1343">
        <f>N41-N39</f>
        <v>0</v>
      </c>
      <c r="O43" s="1341">
        <f>O41-O39</f>
        <v>0</v>
      </c>
    </row>
    <row r="44" spans="1:15" ht="12.9" thickBot="1" x14ac:dyDescent="0.35">
      <c r="A44" s="1592" t="s">
        <v>726</v>
      </c>
      <c r="B44" s="1593" t="s">
        <v>683</v>
      </c>
      <c r="C44" s="1594">
        <f>C41-C35</f>
        <v>373</v>
      </c>
      <c r="D44" s="1342">
        <f t="shared" ref="D44:I44" si="11">D41-D35</f>
        <v>0</v>
      </c>
      <c r="E44" s="1342">
        <f t="shared" si="11"/>
        <v>0</v>
      </c>
      <c r="F44" s="1594">
        <f t="shared" si="11"/>
        <v>339</v>
      </c>
      <c r="G44" s="1609">
        <f t="shared" si="11"/>
        <v>0</v>
      </c>
      <c r="H44" s="1341">
        <f t="shared" si="11"/>
        <v>0</v>
      </c>
      <c r="I44" s="1343">
        <f t="shared" si="11"/>
        <v>0</v>
      </c>
      <c r="J44" s="1607">
        <f t="shared" si="3"/>
        <v>339</v>
      </c>
      <c r="K44" s="1570" t="e">
        <f t="shared" si="4"/>
        <v>#DIV/0!</v>
      </c>
      <c r="L44" s="1459"/>
      <c r="M44" s="1341">
        <f>M41-M35</f>
        <v>0</v>
      </c>
      <c r="N44" s="1343">
        <f>N41-N35</f>
        <v>0</v>
      </c>
      <c r="O44" s="1341">
        <f>O41-O35</f>
        <v>0</v>
      </c>
    </row>
    <row r="45" spans="1:15" ht="12.9" thickBot="1" x14ac:dyDescent="0.35">
      <c r="A45" s="1610" t="s">
        <v>727</v>
      </c>
      <c r="B45" s="1611" t="s">
        <v>683</v>
      </c>
      <c r="C45" s="1594">
        <f>C44-C39</f>
        <v>-14608</v>
      </c>
      <c r="D45" s="1342">
        <f t="shared" ref="D45:I45" si="12">D44-D39</f>
        <v>-14430</v>
      </c>
      <c r="E45" s="1342">
        <f t="shared" si="12"/>
        <v>-14430</v>
      </c>
      <c r="F45" s="1594">
        <f t="shared" si="12"/>
        <v>-2960</v>
      </c>
      <c r="G45" s="1609">
        <f t="shared" si="12"/>
        <v>0</v>
      </c>
      <c r="H45" s="1341">
        <f t="shared" si="12"/>
        <v>0</v>
      </c>
      <c r="I45" s="1343">
        <f t="shared" si="12"/>
        <v>0</v>
      </c>
      <c r="J45" s="1607">
        <f t="shared" si="3"/>
        <v>-2960</v>
      </c>
      <c r="K45" s="1598">
        <f t="shared" si="4"/>
        <v>20.512820512820511</v>
      </c>
      <c r="L45" s="1459"/>
      <c r="M45" s="1341">
        <f>M44-M39</f>
        <v>0</v>
      </c>
      <c r="N45" s="1343">
        <f>N44-N39</f>
        <v>0</v>
      </c>
      <c r="O45" s="1341">
        <f>O44-O39</f>
        <v>0</v>
      </c>
    </row>
    <row r="47" spans="1:15" ht="14.15" x14ac:dyDescent="0.3">
      <c r="A47" s="1427" t="s">
        <v>728</v>
      </c>
    </row>
    <row r="48" spans="1:15" ht="14.15" x14ac:dyDescent="0.3">
      <c r="A48" s="1427" t="s">
        <v>729</v>
      </c>
    </row>
    <row r="49" spans="1:10" ht="14.15" x14ac:dyDescent="0.3">
      <c r="A49" s="1503" t="s">
        <v>730</v>
      </c>
    </row>
    <row r="50" spans="1:10" s="1505" customFormat="1" ht="14.15" x14ac:dyDescent="0.3">
      <c r="A50" s="1503" t="s">
        <v>731</v>
      </c>
      <c r="B50" s="1504"/>
      <c r="E50" s="1506"/>
      <c r="F50" s="1506"/>
      <c r="G50" s="1506"/>
      <c r="H50" s="1506"/>
      <c r="I50" s="1506"/>
      <c r="J50" s="1506"/>
    </row>
    <row r="51" spans="1:10" s="1505" customFormat="1" ht="14.15" x14ac:dyDescent="0.3">
      <c r="A51" s="1503"/>
      <c r="B51" s="1504"/>
      <c r="E51" s="1506"/>
      <c r="F51" s="1506"/>
      <c r="G51" s="1506"/>
      <c r="H51" s="1506"/>
      <c r="I51" s="1506"/>
      <c r="J51" s="1506"/>
    </row>
    <row r="52" spans="1:10" s="1505" customFormat="1" ht="14.15" x14ac:dyDescent="0.3">
      <c r="A52" s="1503" t="s">
        <v>781</v>
      </c>
      <c r="B52" s="1504"/>
      <c r="E52" s="1506"/>
      <c r="F52" s="1506"/>
      <c r="G52" s="1506"/>
      <c r="H52" s="1506"/>
      <c r="I52" s="1506"/>
      <c r="J52" s="1506"/>
    </row>
    <row r="53" spans="1:10" s="1505" customFormat="1" ht="14.15" x14ac:dyDescent="0.3">
      <c r="A53" s="1503"/>
      <c r="B53" s="1504"/>
      <c r="E53" s="1506"/>
      <c r="F53" s="1506"/>
      <c r="G53" s="1506"/>
      <c r="H53" s="1506"/>
      <c r="I53" s="1506"/>
      <c r="J53" s="1506"/>
    </row>
    <row r="54" spans="1:10" s="1505" customFormat="1" ht="14.15" x14ac:dyDescent="0.3">
      <c r="A54" s="1503"/>
      <c r="B54" s="1504"/>
      <c r="E54" s="1506"/>
      <c r="F54" s="1506"/>
      <c r="G54" s="1506"/>
      <c r="H54" s="1506"/>
      <c r="I54" s="1506"/>
      <c r="J54" s="1506"/>
    </row>
    <row r="56" spans="1:10" x14ac:dyDescent="0.3">
      <c r="A56" s="1432" t="s">
        <v>773</v>
      </c>
    </row>
    <row r="58" spans="1:10" x14ac:dyDescent="0.3">
      <c r="A58" s="1432" t="s">
        <v>803</v>
      </c>
    </row>
  </sheetData>
  <mergeCells count="4">
    <mergeCell ref="C5:O5"/>
    <mergeCell ref="A7:A8"/>
    <mergeCell ref="B7:B8"/>
    <mergeCell ref="F7:I7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E13" sqref="E13"/>
    </sheetView>
  </sheetViews>
  <sheetFormatPr defaultColWidth="8.69140625" defaultRowHeight="12.45" x14ac:dyDescent="0.3"/>
  <cols>
    <col min="1" max="1" width="37.69140625" style="679" customWidth="1"/>
    <col min="2" max="2" width="7.3046875" style="1000" customWidth="1"/>
    <col min="3" max="4" width="11.53515625" style="833" customWidth="1"/>
    <col min="5" max="5" width="11.53515625" style="1001" customWidth="1"/>
    <col min="6" max="6" width="11.3828125" style="1001" customWidth="1"/>
    <col min="7" max="7" width="9.84375" style="1001" customWidth="1"/>
    <col min="8" max="8" width="9.15234375" style="1001" customWidth="1"/>
    <col min="9" max="9" width="9.3046875" style="1001" customWidth="1"/>
    <col min="10" max="10" width="9.15234375" style="1001" customWidth="1"/>
    <col min="11" max="11" width="12" style="833" customWidth="1"/>
    <col min="12" max="12" width="8.69140625" style="833"/>
    <col min="13" max="13" width="11.84375" style="833" customWidth="1"/>
    <col min="14" max="14" width="12.53515625" style="833" customWidth="1"/>
    <col min="15" max="15" width="11.84375" style="833" customWidth="1"/>
    <col min="16" max="16" width="12" style="833" customWidth="1"/>
    <col min="17" max="16384" width="8.69140625" style="833"/>
  </cols>
  <sheetData>
    <row r="1" spans="1:16" ht="24" customHeight="1" x14ac:dyDescent="0.3">
      <c r="A1" s="1269"/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1"/>
    </row>
    <row r="2" spans="1:16" x14ac:dyDescent="0.3">
      <c r="B2" s="679"/>
      <c r="C2" s="679"/>
      <c r="D2" s="679"/>
      <c r="E2" s="680"/>
      <c r="F2" s="680"/>
      <c r="G2" s="680"/>
      <c r="H2" s="680"/>
      <c r="I2" s="680"/>
      <c r="J2" s="680"/>
      <c r="K2" s="679"/>
      <c r="L2" s="679"/>
      <c r="M2" s="679"/>
      <c r="N2" s="679"/>
      <c r="O2" s="681"/>
    </row>
    <row r="3" spans="1:16" ht="17.600000000000001" x14ac:dyDescent="0.3">
      <c r="A3" s="835" t="s">
        <v>659</v>
      </c>
      <c r="B3" s="679"/>
      <c r="C3" s="679"/>
      <c r="D3" s="679"/>
      <c r="E3" s="680"/>
      <c r="F3" s="683"/>
      <c r="G3" s="683"/>
      <c r="H3" s="680"/>
      <c r="I3" s="680"/>
      <c r="J3" s="680"/>
      <c r="K3" s="679"/>
      <c r="L3" s="679"/>
      <c r="M3" s="679"/>
      <c r="N3" s="679"/>
      <c r="O3" s="679"/>
    </row>
    <row r="4" spans="1:16" ht="21.75" customHeight="1" x14ac:dyDescent="0.3">
      <c r="A4" s="1272"/>
      <c r="B4" s="679"/>
      <c r="C4" s="679"/>
      <c r="D4" s="679"/>
      <c r="E4" s="680"/>
      <c r="F4" s="683"/>
      <c r="G4" s="683"/>
      <c r="H4" s="680"/>
      <c r="I4" s="680"/>
      <c r="J4" s="680"/>
      <c r="K4" s="679"/>
      <c r="L4" s="679"/>
      <c r="M4" s="679"/>
      <c r="N4" s="679"/>
      <c r="O4" s="679"/>
    </row>
    <row r="5" spans="1:16" x14ac:dyDescent="0.3">
      <c r="A5" s="685"/>
      <c r="B5" s="679"/>
      <c r="C5" s="679"/>
      <c r="D5" s="679"/>
      <c r="E5" s="680"/>
      <c r="F5" s="683"/>
      <c r="G5" s="683"/>
      <c r="H5" s="680"/>
      <c r="I5" s="680"/>
      <c r="J5" s="680"/>
      <c r="K5" s="679"/>
      <c r="L5" s="679"/>
      <c r="M5" s="679"/>
      <c r="N5" s="679"/>
      <c r="O5" s="679"/>
    </row>
    <row r="6" spans="1:16" ht="6" customHeight="1" x14ac:dyDescent="0.3">
      <c r="B6" s="686"/>
      <c r="C6" s="686"/>
      <c r="D6" s="679"/>
      <c r="E6" s="680"/>
      <c r="F6" s="683"/>
      <c r="G6" s="683"/>
      <c r="H6" s="680"/>
      <c r="I6" s="680"/>
      <c r="J6" s="680"/>
      <c r="K6" s="679"/>
      <c r="L6" s="679"/>
      <c r="M6" s="679"/>
      <c r="N6" s="679"/>
      <c r="O6" s="679"/>
    </row>
    <row r="7" spans="1:16" ht="24.75" customHeight="1" x14ac:dyDescent="0.3">
      <c r="A7" s="836" t="s">
        <v>660</v>
      </c>
      <c r="B7" s="1273"/>
      <c r="C7" s="1274" t="s">
        <v>804</v>
      </c>
      <c r="D7" s="1274"/>
      <c r="E7" s="1274"/>
      <c r="F7" s="1274"/>
      <c r="G7" s="1275"/>
      <c r="H7" s="1275"/>
      <c r="I7" s="1275"/>
      <c r="J7" s="1275"/>
      <c r="K7" s="1275"/>
      <c r="L7" s="1612"/>
      <c r="M7" s="1612"/>
      <c r="N7" s="1612"/>
      <c r="O7" s="1612"/>
    </row>
    <row r="8" spans="1:16" ht="23.25" customHeight="1" thickBot="1" x14ac:dyDescent="0.35">
      <c r="A8" s="685" t="s">
        <v>662</v>
      </c>
      <c r="B8" s="679"/>
      <c r="C8" s="679"/>
      <c r="D8" s="679"/>
      <c r="E8" s="680"/>
      <c r="F8" s="683"/>
      <c r="G8" s="683"/>
      <c r="H8" s="680"/>
      <c r="I8" s="680"/>
      <c r="J8" s="680"/>
      <c r="K8" s="679"/>
      <c r="L8" s="679"/>
      <c r="M8" s="679"/>
      <c r="N8" s="679"/>
      <c r="O8" s="679"/>
    </row>
    <row r="9" spans="1:16" ht="12.9" thickBot="1" x14ac:dyDescent="0.35">
      <c r="A9" s="1276" t="s">
        <v>670</v>
      </c>
      <c r="B9" s="1277" t="s">
        <v>744</v>
      </c>
      <c r="C9" s="1278" t="s">
        <v>0</v>
      </c>
      <c r="D9" s="693" t="s">
        <v>663</v>
      </c>
      <c r="E9" s="697" t="s">
        <v>664</v>
      </c>
      <c r="F9" s="1279" t="s">
        <v>665</v>
      </c>
      <c r="G9" s="1280"/>
      <c r="H9" s="1280"/>
      <c r="I9" s="1281"/>
      <c r="J9" s="1282" t="s">
        <v>666</v>
      </c>
      <c r="K9" s="1283" t="s">
        <v>667</v>
      </c>
      <c r="M9" s="1284" t="s">
        <v>668</v>
      </c>
      <c r="N9" s="1284" t="s">
        <v>669</v>
      </c>
      <c r="O9" s="1284" t="s">
        <v>668</v>
      </c>
    </row>
    <row r="10" spans="1:16" ht="12.9" thickBot="1" x14ac:dyDescent="0.35">
      <c r="A10" s="1613"/>
      <c r="B10" s="1614"/>
      <c r="C10" s="1287" t="s">
        <v>672</v>
      </c>
      <c r="D10" s="702">
        <v>2022</v>
      </c>
      <c r="E10" s="705">
        <v>2022</v>
      </c>
      <c r="F10" s="1288" t="s">
        <v>673</v>
      </c>
      <c r="G10" s="1289" t="s">
        <v>674</v>
      </c>
      <c r="H10" s="1289" t="s">
        <v>675</v>
      </c>
      <c r="I10" s="1290" t="s">
        <v>676</v>
      </c>
      <c r="J10" s="1291" t="s">
        <v>677</v>
      </c>
      <c r="K10" s="1292" t="s">
        <v>678</v>
      </c>
      <c r="M10" s="1293" t="s">
        <v>679</v>
      </c>
      <c r="N10" s="1294" t="s">
        <v>680</v>
      </c>
      <c r="O10" s="1294" t="s">
        <v>681</v>
      </c>
    </row>
    <row r="11" spans="1:16" x14ac:dyDescent="0.3">
      <c r="A11" s="854" t="s">
        <v>749</v>
      </c>
      <c r="B11" s="1295"/>
      <c r="C11" s="1615">
        <v>39</v>
      </c>
      <c r="D11" s="1616">
        <v>39</v>
      </c>
      <c r="E11" s="1617">
        <v>40</v>
      </c>
      <c r="F11" s="859">
        <v>40</v>
      </c>
      <c r="G11" s="1618"/>
      <c r="H11" s="1619"/>
      <c r="I11" s="1620"/>
      <c r="J11" s="1303" t="s">
        <v>683</v>
      </c>
      <c r="K11" s="1336" t="s">
        <v>683</v>
      </c>
      <c r="L11" s="865"/>
      <c r="M11" s="1305"/>
      <c r="N11" s="1306"/>
      <c r="O11" s="1306"/>
    </row>
    <row r="12" spans="1:16" ht="12.9" thickBot="1" x14ac:dyDescent="0.35">
      <c r="A12" s="868" t="s">
        <v>750</v>
      </c>
      <c r="B12" s="869"/>
      <c r="C12" s="1621">
        <v>34.18</v>
      </c>
      <c r="D12" s="1622">
        <v>34</v>
      </c>
      <c r="E12" s="1623">
        <v>34.22</v>
      </c>
      <c r="F12" s="1624">
        <v>34.22</v>
      </c>
      <c r="G12" s="1625"/>
      <c r="H12" s="1626"/>
      <c r="I12" s="1627"/>
      <c r="J12" s="1314"/>
      <c r="K12" s="1465" t="s">
        <v>683</v>
      </c>
      <c r="L12" s="865"/>
      <c r="M12" s="1316"/>
      <c r="N12" s="1317"/>
      <c r="O12" s="1317"/>
    </row>
    <row r="13" spans="1:16" x14ac:dyDescent="0.3">
      <c r="A13" s="881" t="s">
        <v>735</v>
      </c>
      <c r="B13" s="882" t="s">
        <v>686</v>
      </c>
      <c r="C13" s="1318">
        <v>7656</v>
      </c>
      <c r="D13" s="607" t="s">
        <v>683</v>
      </c>
      <c r="E13" s="1319" t="s">
        <v>683</v>
      </c>
      <c r="F13" s="1320">
        <v>7732</v>
      </c>
      <c r="G13" s="1321"/>
      <c r="H13" s="1321"/>
      <c r="I13" s="1322"/>
      <c r="J13" s="1323" t="s">
        <v>683</v>
      </c>
      <c r="K13" s="1323" t="s">
        <v>683</v>
      </c>
      <c r="L13" s="865"/>
      <c r="M13" s="1325"/>
      <c r="N13" s="1326"/>
      <c r="O13" s="1326"/>
    </row>
    <row r="14" spans="1:16" x14ac:dyDescent="0.3">
      <c r="A14" s="892" t="s">
        <v>736</v>
      </c>
      <c r="B14" s="893" t="s">
        <v>688</v>
      </c>
      <c r="C14" s="1318">
        <v>2783</v>
      </c>
      <c r="D14" s="747" t="s">
        <v>683</v>
      </c>
      <c r="E14" s="1327" t="s">
        <v>683</v>
      </c>
      <c r="F14" s="1320">
        <v>7362</v>
      </c>
      <c r="G14" s="1328"/>
      <c r="H14" s="1328"/>
      <c r="I14" s="1329"/>
      <c r="J14" s="1323" t="s">
        <v>683</v>
      </c>
      <c r="K14" s="1323" t="s">
        <v>683</v>
      </c>
      <c r="L14" s="865"/>
      <c r="M14" s="1330"/>
      <c r="N14" s="1326"/>
      <c r="O14" s="1326"/>
    </row>
    <row r="15" spans="1:16" x14ac:dyDescent="0.3">
      <c r="A15" s="892" t="s">
        <v>689</v>
      </c>
      <c r="B15" s="893" t="s">
        <v>690</v>
      </c>
      <c r="C15" s="1318">
        <v>75</v>
      </c>
      <c r="D15" s="747" t="s">
        <v>683</v>
      </c>
      <c r="E15" s="1327" t="s">
        <v>683</v>
      </c>
      <c r="F15" s="1320"/>
      <c r="G15" s="1328"/>
      <c r="H15" s="1328"/>
      <c r="I15" s="1329"/>
      <c r="J15" s="1323" t="s">
        <v>683</v>
      </c>
      <c r="K15" s="1323" t="s">
        <v>683</v>
      </c>
      <c r="L15" s="865"/>
      <c r="M15" s="1330"/>
      <c r="N15" s="1326"/>
      <c r="O15" s="1326"/>
    </row>
    <row r="16" spans="1:16" x14ac:dyDescent="0.3">
      <c r="A16" s="892" t="s">
        <v>691</v>
      </c>
      <c r="B16" s="893" t="s">
        <v>683</v>
      </c>
      <c r="C16" s="1318">
        <v>68</v>
      </c>
      <c r="D16" s="747" t="s">
        <v>683</v>
      </c>
      <c r="E16" s="1327" t="s">
        <v>683</v>
      </c>
      <c r="F16" s="1320">
        <v>436</v>
      </c>
      <c r="G16" s="1328"/>
      <c r="H16" s="1328"/>
      <c r="I16" s="1329"/>
      <c r="J16" s="1323" t="s">
        <v>683</v>
      </c>
      <c r="K16" s="1323" t="s">
        <v>683</v>
      </c>
      <c r="L16" s="865"/>
      <c r="M16" s="1330"/>
      <c r="N16" s="1326"/>
      <c r="O16" s="1326"/>
    </row>
    <row r="17" spans="1:15" ht="12.9" thickBot="1" x14ac:dyDescent="0.35">
      <c r="A17" s="899" t="s">
        <v>692</v>
      </c>
      <c r="B17" s="1331" t="s">
        <v>693</v>
      </c>
      <c r="C17" s="1332">
        <v>4156</v>
      </c>
      <c r="D17" s="754" t="s">
        <v>683</v>
      </c>
      <c r="E17" s="1333" t="s">
        <v>683</v>
      </c>
      <c r="F17" s="1320">
        <v>4708</v>
      </c>
      <c r="G17" s="1334"/>
      <c r="H17" s="1335"/>
      <c r="I17" s="1329"/>
      <c r="J17" s="1336" t="s">
        <v>683</v>
      </c>
      <c r="K17" s="1336" t="s">
        <v>683</v>
      </c>
      <c r="L17" s="865"/>
      <c r="M17" s="1337"/>
      <c r="N17" s="1338"/>
      <c r="O17" s="1338"/>
    </row>
    <row r="18" spans="1:15" ht="12.9" thickBot="1" x14ac:dyDescent="0.35">
      <c r="A18" s="1339" t="s">
        <v>694</v>
      </c>
      <c r="B18" s="1340"/>
      <c r="C18" s="1341">
        <f t="shared" ref="C18" si="0">C13-C14+C15+C16+C17</f>
        <v>9172</v>
      </c>
      <c r="D18" s="437" t="s">
        <v>683</v>
      </c>
      <c r="E18" s="1342" t="s">
        <v>683</v>
      </c>
      <c r="F18" s="1342">
        <f>F13-F14+F15+F16+F17</f>
        <v>5514</v>
      </c>
      <c r="G18" s="1342">
        <f>G13-G14+G15+G16+G17</f>
        <v>0</v>
      </c>
      <c r="H18" s="1342">
        <f>H13-H14+H15+H16+H17</f>
        <v>0</v>
      </c>
      <c r="I18" s="1341">
        <f>I13-I14+I15+I16+I17</f>
        <v>0</v>
      </c>
      <c r="J18" s="1343" t="s">
        <v>683</v>
      </c>
      <c r="K18" s="1343" t="s">
        <v>683</v>
      </c>
      <c r="L18" s="865"/>
      <c r="M18" s="1341">
        <f>M13-M14+M15+M16+M17</f>
        <v>0</v>
      </c>
      <c r="N18" s="1341">
        <f t="shared" ref="N18:O18" si="1">N13-N14+N15+N16+N17</f>
        <v>0</v>
      </c>
      <c r="O18" s="1341">
        <f t="shared" si="1"/>
        <v>0</v>
      </c>
    </row>
    <row r="19" spans="1:15" x14ac:dyDescent="0.3">
      <c r="A19" s="899" t="s">
        <v>695</v>
      </c>
      <c r="B19" s="1345">
        <v>401</v>
      </c>
      <c r="C19" s="1332">
        <v>373</v>
      </c>
      <c r="D19" s="607" t="s">
        <v>683</v>
      </c>
      <c r="E19" s="1319" t="s">
        <v>683</v>
      </c>
      <c r="F19" s="1346">
        <v>370</v>
      </c>
      <c r="G19" s="1347"/>
      <c r="H19" s="1321"/>
      <c r="I19" s="1329"/>
      <c r="J19" s="1336" t="s">
        <v>683</v>
      </c>
      <c r="K19" s="1336" t="s">
        <v>683</v>
      </c>
      <c r="L19" s="865"/>
      <c r="M19" s="1348"/>
      <c r="N19" s="1338"/>
      <c r="O19" s="1338"/>
    </row>
    <row r="20" spans="1:15" x14ac:dyDescent="0.3">
      <c r="A20" s="892" t="s">
        <v>696</v>
      </c>
      <c r="B20" s="893" t="s">
        <v>697</v>
      </c>
      <c r="C20" s="1318">
        <v>774</v>
      </c>
      <c r="D20" s="747" t="s">
        <v>683</v>
      </c>
      <c r="E20" s="1327" t="s">
        <v>683</v>
      </c>
      <c r="F20" s="1349">
        <v>736</v>
      </c>
      <c r="G20" s="1328"/>
      <c r="H20" s="1328"/>
      <c r="I20" s="1329"/>
      <c r="J20" s="1323" t="s">
        <v>683</v>
      </c>
      <c r="K20" s="1323" t="s">
        <v>683</v>
      </c>
      <c r="L20" s="865"/>
      <c r="M20" s="1330"/>
      <c r="N20" s="1326"/>
      <c r="O20" s="1326"/>
    </row>
    <row r="21" spans="1:15" x14ac:dyDescent="0.3">
      <c r="A21" s="892" t="s">
        <v>698</v>
      </c>
      <c r="B21" s="893" t="s">
        <v>683</v>
      </c>
      <c r="C21" s="1318"/>
      <c r="D21" s="747" t="s">
        <v>683</v>
      </c>
      <c r="E21" s="1327" t="s">
        <v>683</v>
      </c>
      <c r="F21" s="1349"/>
      <c r="G21" s="1328"/>
      <c r="H21" s="1328"/>
      <c r="I21" s="1329"/>
      <c r="J21" s="1323" t="s">
        <v>683</v>
      </c>
      <c r="K21" s="1323" t="s">
        <v>683</v>
      </c>
      <c r="L21" s="865"/>
      <c r="M21" s="1330"/>
      <c r="N21" s="1326"/>
      <c r="O21" s="1326"/>
    </row>
    <row r="22" spans="1:15" x14ac:dyDescent="0.3">
      <c r="A22" s="892" t="s">
        <v>699</v>
      </c>
      <c r="B22" s="893" t="s">
        <v>683</v>
      </c>
      <c r="C22" s="1318">
        <v>3272</v>
      </c>
      <c r="D22" s="747" t="s">
        <v>683</v>
      </c>
      <c r="E22" s="1327" t="s">
        <v>683</v>
      </c>
      <c r="F22" s="1349">
        <v>4013</v>
      </c>
      <c r="G22" s="1328"/>
      <c r="H22" s="1328"/>
      <c r="I22" s="1329"/>
      <c r="J22" s="1323" t="s">
        <v>683</v>
      </c>
      <c r="K22" s="1323" t="s">
        <v>683</v>
      </c>
      <c r="L22" s="865"/>
      <c r="M22" s="1330"/>
      <c r="N22" s="1326"/>
      <c r="O22" s="1326"/>
    </row>
    <row r="23" spans="1:15" ht="12.9" thickBot="1" x14ac:dyDescent="0.35">
      <c r="A23" s="868" t="s">
        <v>700</v>
      </c>
      <c r="B23" s="919" t="s">
        <v>683</v>
      </c>
      <c r="C23" s="1350"/>
      <c r="D23" s="754" t="s">
        <v>683</v>
      </c>
      <c r="E23" s="1333" t="s">
        <v>683</v>
      </c>
      <c r="F23" s="1351"/>
      <c r="G23" s="1334"/>
      <c r="H23" s="1335"/>
      <c r="I23" s="1352"/>
      <c r="J23" s="1353" t="s">
        <v>683</v>
      </c>
      <c r="K23" s="1353" t="s">
        <v>683</v>
      </c>
      <c r="L23" s="865"/>
      <c r="M23" s="1355"/>
      <c r="N23" s="1356"/>
      <c r="O23" s="1356"/>
    </row>
    <row r="24" spans="1:15" x14ac:dyDescent="0.3">
      <c r="A24" s="926" t="s">
        <v>701</v>
      </c>
      <c r="B24" s="1628" t="s">
        <v>683</v>
      </c>
      <c r="C24" s="1358">
        <v>25911</v>
      </c>
      <c r="D24" s="1111">
        <v>25911</v>
      </c>
      <c r="E24" s="1567">
        <v>25911</v>
      </c>
      <c r="F24" s="1567">
        <v>5071</v>
      </c>
      <c r="G24" s="1322"/>
      <c r="H24" s="1322"/>
      <c r="I24" s="1322"/>
      <c r="J24" s="1569">
        <f t="shared" ref="J24:J47" si="2">SUM(F24:I24)</f>
        <v>5071</v>
      </c>
      <c r="K24" s="1570">
        <f t="shared" ref="K24:K47" si="3">(J24/E24)*100</f>
        <v>19.570838639959863</v>
      </c>
      <c r="L24" s="865"/>
      <c r="M24" s="1325"/>
      <c r="N24" s="1571"/>
      <c r="O24" s="1325"/>
    </row>
    <row r="25" spans="1:15" x14ac:dyDescent="0.3">
      <c r="A25" s="892" t="s">
        <v>702</v>
      </c>
      <c r="B25" s="1572" t="s">
        <v>683</v>
      </c>
      <c r="C25" s="1365"/>
      <c r="D25" s="1116"/>
      <c r="E25" s="1573"/>
      <c r="F25" s="1573"/>
      <c r="G25" s="1329"/>
      <c r="H25" s="1367"/>
      <c r="I25" s="1367"/>
      <c r="J25" s="1576">
        <f t="shared" si="2"/>
        <v>0</v>
      </c>
      <c r="K25" s="1577" t="e">
        <f t="shared" si="3"/>
        <v>#DIV/0!</v>
      </c>
      <c r="L25" s="865"/>
      <c r="M25" s="1330"/>
      <c r="N25" s="1326"/>
      <c r="O25" s="1330"/>
    </row>
    <row r="26" spans="1:15" ht="12.9" thickBot="1" x14ac:dyDescent="0.35">
      <c r="A26" s="868" t="s">
        <v>703</v>
      </c>
      <c r="B26" s="1578">
        <v>672</v>
      </c>
      <c r="C26" s="1373">
        <v>540</v>
      </c>
      <c r="D26" s="1119">
        <v>540</v>
      </c>
      <c r="E26" s="1579">
        <v>540</v>
      </c>
      <c r="F26" s="1580">
        <v>135</v>
      </c>
      <c r="G26" s="1352"/>
      <c r="H26" s="1376"/>
      <c r="I26" s="1376"/>
      <c r="J26" s="1583">
        <f t="shared" si="2"/>
        <v>135</v>
      </c>
      <c r="K26" s="1584">
        <f t="shared" si="3"/>
        <v>25</v>
      </c>
      <c r="L26" s="865"/>
      <c r="M26" s="1337"/>
      <c r="N26" s="1585"/>
      <c r="O26" s="1337"/>
    </row>
    <row r="27" spans="1:15" x14ac:dyDescent="0.3">
      <c r="A27" s="881" t="s">
        <v>704</v>
      </c>
      <c r="B27" s="1566">
        <v>501</v>
      </c>
      <c r="C27" s="1382">
        <v>240</v>
      </c>
      <c r="D27" s="1125">
        <v>475</v>
      </c>
      <c r="E27" s="1586">
        <v>516</v>
      </c>
      <c r="F27" s="1586">
        <v>146</v>
      </c>
      <c r="G27" s="1367"/>
      <c r="H27" s="1367"/>
      <c r="I27" s="1367"/>
      <c r="J27" s="1629">
        <f t="shared" si="2"/>
        <v>146</v>
      </c>
      <c r="K27" s="1630">
        <f t="shared" si="3"/>
        <v>28.294573643410853</v>
      </c>
      <c r="L27" s="865"/>
      <c r="M27" s="1348"/>
      <c r="N27" s="1587"/>
      <c r="O27" s="1348"/>
    </row>
    <row r="28" spans="1:15" x14ac:dyDescent="0.3">
      <c r="A28" s="892" t="s">
        <v>705</v>
      </c>
      <c r="B28" s="1572">
        <v>502</v>
      </c>
      <c r="C28" s="1388">
        <v>350</v>
      </c>
      <c r="D28" s="1126">
        <v>470</v>
      </c>
      <c r="E28" s="1588">
        <v>535</v>
      </c>
      <c r="F28" s="1588">
        <v>199</v>
      </c>
      <c r="G28" s="1329"/>
      <c r="H28" s="1367"/>
      <c r="I28" s="1367"/>
      <c r="J28" s="1576">
        <f t="shared" si="2"/>
        <v>199</v>
      </c>
      <c r="K28" s="1577">
        <f t="shared" si="3"/>
        <v>37.196261682242991</v>
      </c>
      <c r="L28" s="865"/>
      <c r="M28" s="1330"/>
      <c r="N28" s="1326"/>
      <c r="O28" s="1330"/>
    </row>
    <row r="29" spans="1:15" x14ac:dyDescent="0.3">
      <c r="A29" s="892" t="s">
        <v>706</v>
      </c>
      <c r="B29" s="1572">
        <v>504</v>
      </c>
      <c r="C29" s="1388"/>
      <c r="D29" s="1126"/>
      <c r="E29" s="1588"/>
      <c r="F29" s="1588"/>
      <c r="G29" s="1329"/>
      <c r="H29" s="1367"/>
      <c r="I29" s="1367"/>
      <c r="J29" s="1576">
        <f t="shared" si="2"/>
        <v>0</v>
      </c>
      <c r="K29" s="1577" t="e">
        <f t="shared" si="3"/>
        <v>#DIV/0!</v>
      </c>
      <c r="L29" s="865"/>
      <c r="M29" s="1330"/>
      <c r="N29" s="1326"/>
      <c r="O29" s="1330"/>
    </row>
    <row r="30" spans="1:15" x14ac:dyDescent="0.3">
      <c r="A30" s="892" t="s">
        <v>707</v>
      </c>
      <c r="B30" s="1572">
        <v>511</v>
      </c>
      <c r="C30" s="1388">
        <v>289</v>
      </c>
      <c r="D30" s="1126">
        <v>113</v>
      </c>
      <c r="E30" s="1588">
        <v>317</v>
      </c>
      <c r="F30" s="1588">
        <v>23</v>
      </c>
      <c r="G30" s="1329"/>
      <c r="H30" s="1367"/>
      <c r="I30" s="1367"/>
      <c r="J30" s="1576">
        <f t="shared" si="2"/>
        <v>23</v>
      </c>
      <c r="K30" s="1577">
        <f t="shared" si="3"/>
        <v>7.2555205047318623</v>
      </c>
      <c r="L30" s="865"/>
      <c r="M30" s="1330"/>
      <c r="N30" s="1326"/>
      <c r="O30" s="1330"/>
    </row>
    <row r="31" spans="1:15" x14ac:dyDescent="0.3">
      <c r="A31" s="892" t="s">
        <v>708</v>
      </c>
      <c r="B31" s="1572">
        <v>518</v>
      </c>
      <c r="C31" s="1388">
        <v>449</v>
      </c>
      <c r="D31" s="1126">
        <v>577</v>
      </c>
      <c r="E31" s="1588">
        <v>513</v>
      </c>
      <c r="F31" s="1588">
        <v>178</v>
      </c>
      <c r="G31" s="1329"/>
      <c r="H31" s="1367"/>
      <c r="I31" s="1367"/>
      <c r="J31" s="1576">
        <f t="shared" si="2"/>
        <v>178</v>
      </c>
      <c r="K31" s="1577">
        <f t="shared" si="3"/>
        <v>34.697855750487328</v>
      </c>
      <c r="L31" s="865"/>
      <c r="M31" s="1330"/>
      <c r="N31" s="1326"/>
      <c r="O31" s="1330"/>
    </row>
    <row r="32" spans="1:15" x14ac:dyDescent="0.3">
      <c r="A32" s="892" t="s">
        <v>709</v>
      </c>
      <c r="B32" s="1572">
        <v>521</v>
      </c>
      <c r="C32" s="1388">
        <v>19033</v>
      </c>
      <c r="D32" s="1126">
        <v>19022</v>
      </c>
      <c r="E32" s="1588">
        <v>19057</v>
      </c>
      <c r="F32" s="1588">
        <v>3866</v>
      </c>
      <c r="G32" s="1329"/>
      <c r="H32" s="1367"/>
      <c r="I32" s="1367"/>
      <c r="J32" s="1576">
        <f t="shared" si="2"/>
        <v>3866</v>
      </c>
      <c r="K32" s="1577">
        <f t="shared" si="3"/>
        <v>20.286508894369522</v>
      </c>
      <c r="L32" s="865"/>
      <c r="M32" s="1330"/>
      <c r="N32" s="1326"/>
      <c r="O32" s="1330"/>
    </row>
    <row r="33" spans="1:15" x14ac:dyDescent="0.3">
      <c r="A33" s="892" t="s">
        <v>710</v>
      </c>
      <c r="B33" s="1572" t="s">
        <v>711</v>
      </c>
      <c r="C33" s="1388">
        <v>6907</v>
      </c>
      <c r="D33" s="1126">
        <v>6959</v>
      </c>
      <c r="E33" s="1588">
        <v>6824</v>
      </c>
      <c r="F33" s="1588">
        <v>1354</v>
      </c>
      <c r="G33" s="1329"/>
      <c r="H33" s="1367"/>
      <c r="I33" s="1367"/>
      <c r="J33" s="1576">
        <f t="shared" si="2"/>
        <v>1354</v>
      </c>
      <c r="K33" s="1577">
        <f t="shared" si="3"/>
        <v>19.841735052754984</v>
      </c>
      <c r="L33" s="865"/>
      <c r="M33" s="1330"/>
      <c r="N33" s="1326"/>
      <c r="O33" s="1330"/>
    </row>
    <row r="34" spans="1:15" x14ac:dyDescent="0.3">
      <c r="A34" s="892" t="s">
        <v>712</v>
      </c>
      <c r="B34" s="1572">
        <v>557</v>
      </c>
      <c r="C34" s="1388"/>
      <c r="D34" s="1126"/>
      <c r="E34" s="1588"/>
      <c r="F34" s="1588"/>
      <c r="G34" s="1329"/>
      <c r="H34" s="1367"/>
      <c r="I34" s="1367"/>
      <c r="J34" s="1576">
        <f t="shared" si="2"/>
        <v>0</v>
      </c>
      <c r="K34" s="1577" t="e">
        <f t="shared" si="3"/>
        <v>#DIV/0!</v>
      </c>
      <c r="L34" s="865"/>
      <c r="M34" s="1330"/>
      <c r="N34" s="1326"/>
      <c r="O34" s="1330"/>
    </row>
    <row r="35" spans="1:15" x14ac:dyDescent="0.3">
      <c r="A35" s="892" t="s">
        <v>713</v>
      </c>
      <c r="B35" s="1572">
        <v>551</v>
      </c>
      <c r="C35" s="1388">
        <v>12</v>
      </c>
      <c r="D35" s="1126">
        <v>13</v>
      </c>
      <c r="E35" s="1588">
        <v>13</v>
      </c>
      <c r="F35" s="1588">
        <v>3</v>
      </c>
      <c r="G35" s="1329"/>
      <c r="H35" s="1367"/>
      <c r="I35" s="1367"/>
      <c r="J35" s="1576">
        <f t="shared" si="2"/>
        <v>3</v>
      </c>
      <c r="K35" s="1577">
        <f t="shared" si="3"/>
        <v>23.076923076923077</v>
      </c>
      <c r="L35" s="865"/>
      <c r="M35" s="1330"/>
      <c r="N35" s="1326"/>
      <c r="O35" s="1330"/>
    </row>
    <row r="36" spans="1:15" ht="12.9" thickBot="1" x14ac:dyDescent="0.35">
      <c r="A36" s="965" t="s">
        <v>714</v>
      </c>
      <c r="B36" s="1589" t="s">
        <v>715</v>
      </c>
      <c r="C36" s="1391">
        <v>239</v>
      </c>
      <c r="D36" s="1127">
        <v>92</v>
      </c>
      <c r="E36" s="1590">
        <v>180</v>
      </c>
      <c r="F36" s="1591">
        <v>157</v>
      </c>
      <c r="G36" s="1329"/>
      <c r="H36" s="1376"/>
      <c r="I36" s="1367"/>
      <c r="J36" s="1583">
        <f t="shared" si="2"/>
        <v>157</v>
      </c>
      <c r="K36" s="1584">
        <f t="shared" si="3"/>
        <v>87.222222222222229</v>
      </c>
      <c r="L36" s="865"/>
      <c r="M36" s="1355"/>
      <c r="N36" s="1356"/>
      <c r="O36" s="1355"/>
    </row>
    <row r="37" spans="1:15" ht="12.9" thickBot="1" x14ac:dyDescent="0.35">
      <c r="A37" s="1592" t="s">
        <v>716</v>
      </c>
      <c r="B37" s="1593"/>
      <c r="C37" s="1594">
        <f t="shared" ref="C37" si="4">SUM(C27:C36)</f>
        <v>27519</v>
      </c>
      <c r="D37" s="500">
        <f t="shared" ref="D37:I37" si="5">SUM(D27:D36)</f>
        <v>27721</v>
      </c>
      <c r="E37" s="1595">
        <f t="shared" si="5"/>
        <v>27955</v>
      </c>
      <c r="F37" s="1596">
        <f t="shared" si="5"/>
        <v>5926</v>
      </c>
      <c r="G37" s="1597">
        <f t="shared" si="5"/>
        <v>0</v>
      </c>
      <c r="H37" s="1597">
        <f t="shared" si="5"/>
        <v>0</v>
      </c>
      <c r="I37" s="1597">
        <f t="shared" si="5"/>
        <v>0</v>
      </c>
      <c r="J37" s="1341">
        <f t="shared" si="2"/>
        <v>5926</v>
      </c>
      <c r="K37" s="1598">
        <f t="shared" si="3"/>
        <v>21.198354498300841</v>
      </c>
      <c r="L37" s="865"/>
      <c r="M37" s="1341">
        <f>SUM(M27:M36)</f>
        <v>0</v>
      </c>
      <c r="N37" s="1341">
        <f t="shared" ref="N37:O37" si="6">SUM(N27:N36)</f>
        <v>0</v>
      </c>
      <c r="O37" s="1341">
        <f t="shared" si="6"/>
        <v>0</v>
      </c>
    </row>
    <row r="38" spans="1:15" x14ac:dyDescent="0.3">
      <c r="A38" s="980" t="s">
        <v>717</v>
      </c>
      <c r="B38" s="1566">
        <v>601</v>
      </c>
      <c r="C38" s="1382"/>
      <c r="D38" s="1125"/>
      <c r="E38" s="1586"/>
      <c r="F38" s="1599"/>
      <c r="G38" s="1329"/>
      <c r="H38" s="1322"/>
      <c r="I38" s="1367"/>
      <c r="J38" s="1569">
        <f t="shared" si="2"/>
        <v>0</v>
      </c>
      <c r="K38" s="1570" t="e">
        <f t="shared" si="3"/>
        <v>#DIV/0!</v>
      </c>
      <c r="L38" s="865"/>
      <c r="M38" s="1348"/>
      <c r="N38" s="1587"/>
      <c r="O38" s="1348"/>
    </row>
    <row r="39" spans="1:15" x14ac:dyDescent="0.3">
      <c r="A39" s="982" t="s">
        <v>718</v>
      </c>
      <c r="B39" s="1572">
        <v>602</v>
      </c>
      <c r="C39" s="1388">
        <v>1833</v>
      </c>
      <c r="D39" s="1126">
        <v>1790</v>
      </c>
      <c r="E39" s="1588">
        <v>1790</v>
      </c>
      <c r="F39" s="1588">
        <v>564</v>
      </c>
      <c r="G39" s="1329"/>
      <c r="H39" s="1367"/>
      <c r="I39" s="1367"/>
      <c r="J39" s="1576">
        <f t="shared" si="2"/>
        <v>564</v>
      </c>
      <c r="K39" s="1577">
        <f t="shared" si="3"/>
        <v>31.508379888268156</v>
      </c>
      <c r="L39" s="865"/>
      <c r="M39" s="1330"/>
      <c r="N39" s="1326"/>
      <c r="O39" s="1330"/>
    </row>
    <row r="40" spans="1:15" x14ac:dyDescent="0.3">
      <c r="A40" s="982" t="s">
        <v>719</v>
      </c>
      <c r="B40" s="1572">
        <v>604</v>
      </c>
      <c r="C40" s="1388"/>
      <c r="D40" s="1126"/>
      <c r="E40" s="1588"/>
      <c r="F40" s="1588"/>
      <c r="G40" s="1329"/>
      <c r="H40" s="1367"/>
      <c r="I40" s="1367"/>
      <c r="J40" s="1576">
        <f t="shared" si="2"/>
        <v>0</v>
      </c>
      <c r="K40" s="1577" t="e">
        <f t="shared" si="3"/>
        <v>#DIV/0!</v>
      </c>
      <c r="L40" s="865"/>
      <c r="M40" s="1330"/>
      <c r="N40" s="1326"/>
      <c r="O40" s="1330"/>
    </row>
    <row r="41" spans="1:15" x14ac:dyDescent="0.3">
      <c r="A41" s="982" t="s">
        <v>720</v>
      </c>
      <c r="B41" s="1572" t="s">
        <v>721</v>
      </c>
      <c r="C41" s="1388">
        <v>25911</v>
      </c>
      <c r="D41" s="1126">
        <v>25911</v>
      </c>
      <c r="E41" s="1588">
        <v>25911</v>
      </c>
      <c r="F41" s="1588">
        <v>5271</v>
      </c>
      <c r="G41" s="1329"/>
      <c r="H41" s="1367"/>
      <c r="I41" s="1367"/>
      <c r="J41" s="1576">
        <f t="shared" si="2"/>
        <v>5271</v>
      </c>
      <c r="K41" s="1577">
        <f t="shared" si="3"/>
        <v>20.342711589672341</v>
      </c>
      <c r="L41" s="865"/>
      <c r="M41" s="1330"/>
      <c r="N41" s="1326"/>
      <c r="O41" s="1330"/>
    </row>
    <row r="42" spans="1:15" ht="12.9" thickBot="1" x14ac:dyDescent="0.35">
      <c r="A42" s="983" t="s">
        <v>722</v>
      </c>
      <c r="B42" s="1589" t="s">
        <v>723</v>
      </c>
      <c r="C42" s="1391">
        <v>27</v>
      </c>
      <c r="D42" s="1127">
        <v>20</v>
      </c>
      <c r="E42" s="1590">
        <v>254</v>
      </c>
      <c r="F42" s="1591">
        <v>234</v>
      </c>
      <c r="G42" s="1352"/>
      <c r="H42" s="1376"/>
      <c r="I42" s="1367"/>
      <c r="J42" s="1583">
        <f t="shared" si="2"/>
        <v>234</v>
      </c>
      <c r="K42" s="1600">
        <f t="shared" si="3"/>
        <v>92.125984251968504</v>
      </c>
      <c r="L42" s="865"/>
      <c r="M42" s="1355"/>
      <c r="N42" s="1356"/>
      <c r="O42" s="1355"/>
    </row>
    <row r="43" spans="1:15" ht="12.9" thickBot="1" x14ac:dyDescent="0.35">
      <c r="A43" s="1592" t="s">
        <v>724</v>
      </c>
      <c r="B43" s="1593" t="s">
        <v>683</v>
      </c>
      <c r="C43" s="1594">
        <f>SUM(C38:C42)</f>
        <v>27771</v>
      </c>
      <c r="D43" s="500">
        <f>SUM(D38:D42)</f>
        <v>27721</v>
      </c>
      <c r="E43" s="1595">
        <f t="shared" ref="E43:I43" si="7">SUM(E38:E42)</f>
        <v>27955</v>
      </c>
      <c r="F43" s="1594">
        <f t="shared" si="7"/>
        <v>6069</v>
      </c>
      <c r="G43" s="1601">
        <f t="shared" si="7"/>
        <v>0</v>
      </c>
      <c r="H43" s="1341">
        <f t="shared" si="7"/>
        <v>0</v>
      </c>
      <c r="I43" s="1602">
        <f t="shared" si="7"/>
        <v>0</v>
      </c>
      <c r="J43" s="1341">
        <f t="shared" si="2"/>
        <v>6069</v>
      </c>
      <c r="K43" s="1598">
        <f t="shared" si="3"/>
        <v>21.709890896082989</v>
      </c>
      <c r="L43" s="865"/>
      <c r="M43" s="1341">
        <f>SUM(M38:M42)</f>
        <v>0</v>
      </c>
      <c r="N43" s="1343">
        <f>SUM(N38:N42)</f>
        <v>0</v>
      </c>
      <c r="O43" s="1341">
        <f>SUM(O38:O42)</f>
        <v>0</v>
      </c>
    </row>
    <row r="44" spans="1:15" s="1420" customFormat="1" ht="5.25" customHeight="1" thickBot="1" x14ac:dyDescent="0.35">
      <c r="A44" s="1409"/>
      <c r="B44" s="1603"/>
      <c r="C44" s="1604"/>
      <c r="D44" s="1605"/>
      <c r="E44" s="1605"/>
      <c r="F44" s="1413"/>
      <c r="G44" s="1414"/>
      <c r="H44" s="1415"/>
      <c r="I44" s="1414"/>
      <c r="J44" s="1607"/>
      <c r="K44" s="1570"/>
      <c r="L44" s="1418"/>
      <c r="M44" s="1419"/>
      <c r="N44" s="1343"/>
      <c r="O44" s="1343"/>
    </row>
    <row r="45" spans="1:15" ht="12.9" thickBot="1" x14ac:dyDescent="0.35">
      <c r="A45" s="1608" t="s">
        <v>725</v>
      </c>
      <c r="B45" s="1593" t="s">
        <v>683</v>
      </c>
      <c r="C45" s="1594">
        <f>C43-C41</f>
        <v>1860</v>
      </c>
      <c r="D45" s="1342">
        <f t="shared" ref="D45:I45" si="8">D43-D41</f>
        <v>1810</v>
      </c>
      <c r="E45" s="1342">
        <f t="shared" si="8"/>
        <v>2044</v>
      </c>
      <c r="F45" s="1594">
        <f t="shared" si="8"/>
        <v>798</v>
      </c>
      <c r="G45" s="1609">
        <f t="shared" si="8"/>
        <v>0</v>
      </c>
      <c r="H45" s="1341">
        <f t="shared" si="8"/>
        <v>0</v>
      </c>
      <c r="I45" s="1343">
        <f t="shared" si="8"/>
        <v>0</v>
      </c>
      <c r="J45" s="1607">
        <f t="shared" si="2"/>
        <v>798</v>
      </c>
      <c r="K45" s="1570">
        <f t="shared" si="3"/>
        <v>39.041095890410958</v>
      </c>
      <c r="L45" s="865"/>
      <c r="M45" s="1341">
        <f>M43-M41</f>
        <v>0</v>
      </c>
      <c r="N45" s="1343">
        <f>N43-N41</f>
        <v>0</v>
      </c>
      <c r="O45" s="1341">
        <f>O43-O41</f>
        <v>0</v>
      </c>
    </row>
    <row r="46" spans="1:15" ht="12.9" thickBot="1" x14ac:dyDescent="0.35">
      <c r="A46" s="1592" t="s">
        <v>726</v>
      </c>
      <c r="B46" s="1593" t="s">
        <v>683</v>
      </c>
      <c r="C46" s="1594">
        <f>C43-C37</f>
        <v>252</v>
      </c>
      <c r="D46" s="1342">
        <f t="shared" ref="D46:I46" si="9">D43-D37</f>
        <v>0</v>
      </c>
      <c r="E46" s="1342">
        <f t="shared" si="9"/>
        <v>0</v>
      </c>
      <c r="F46" s="1594">
        <f t="shared" si="9"/>
        <v>143</v>
      </c>
      <c r="G46" s="1609">
        <f t="shared" si="9"/>
        <v>0</v>
      </c>
      <c r="H46" s="1341">
        <f t="shared" si="9"/>
        <v>0</v>
      </c>
      <c r="I46" s="1343">
        <f t="shared" si="9"/>
        <v>0</v>
      </c>
      <c r="J46" s="1607">
        <f t="shared" si="2"/>
        <v>143</v>
      </c>
      <c r="K46" s="1570" t="e">
        <f t="shared" si="3"/>
        <v>#DIV/0!</v>
      </c>
      <c r="L46" s="865"/>
      <c r="M46" s="1341">
        <f>M43-M37</f>
        <v>0</v>
      </c>
      <c r="N46" s="1343">
        <f>N43-N37</f>
        <v>0</v>
      </c>
      <c r="O46" s="1341">
        <f>O43-O37</f>
        <v>0</v>
      </c>
    </row>
    <row r="47" spans="1:15" ht="12.9" thickBot="1" x14ac:dyDescent="0.35">
      <c r="A47" s="1610" t="s">
        <v>727</v>
      </c>
      <c r="B47" s="1611" t="s">
        <v>683</v>
      </c>
      <c r="C47" s="1594">
        <f>C46-C41</f>
        <v>-25659</v>
      </c>
      <c r="D47" s="1342">
        <f t="shared" ref="D47:I47" si="10">D46-D41</f>
        <v>-25911</v>
      </c>
      <c r="E47" s="1342">
        <f t="shared" si="10"/>
        <v>-25911</v>
      </c>
      <c r="F47" s="1594">
        <f t="shared" si="10"/>
        <v>-5128</v>
      </c>
      <c r="G47" s="1609">
        <f t="shared" si="10"/>
        <v>0</v>
      </c>
      <c r="H47" s="1341">
        <f t="shared" si="10"/>
        <v>0</v>
      </c>
      <c r="I47" s="1343">
        <f t="shared" si="10"/>
        <v>0</v>
      </c>
      <c r="J47" s="1607">
        <f t="shared" si="2"/>
        <v>-5128</v>
      </c>
      <c r="K47" s="1598">
        <f t="shared" si="3"/>
        <v>19.790822430627919</v>
      </c>
      <c r="L47" s="865"/>
      <c r="M47" s="1341">
        <f>M46-M41</f>
        <v>0</v>
      </c>
      <c r="N47" s="1343">
        <f>N46-N41</f>
        <v>0</v>
      </c>
      <c r="O47" s="1341">
        <f>O46-O41</f>
        <v>0</v>
      </c>
    </row>
    <row r="49" spans="1:13" ht="14.15" x14ac:dyDescent="0.3">
      <c r="A49" s="1427" t="s">
        <v>728</v>
      </c>
    </row>
    <row r="50" spans="1:13" ht="14.15" x14ac:dyDescent="0.3">
      <c r="A50" s="1427" t="s">
        <v>729</v>
      </c>
    </row>
    <row r="51" spans="1:13" ht="14.15" x14ac:dyDescent="0.3">
      <c r="A51" s="1003" t="s">
        <v>730</v>
      </c>
    </row>
    <row r="52" spans="1:13" ht="14.15" x14ac:dyDescent="0.3">
      <c r="A52" s="1003" t="s">
        <v>731</v>
      </c>
      <c r="B52" s="1004"/>
      <c r="C52" s="698"/>
      <c r="D52" s="698"/>
      <c r="E52" s="1005"/>
      <c r="F52" s="1005"/>
      <c r="G52" s="1005"/>
      <c r="H52" s="1005"/>
      <c r="I52" s="1005"/>
      <c r="J52" s="1005"/>
      <c r="K52" s="698"/>
      <c r="L52" s="698"/>
      <c r="M52" s="698"/>
    </row>
    <row r="53" spans="1:13" s="698" customFormat="1" x14ac:dyDescent="0.3">
      <c r="A53" s="679"/>
      <c r="B53" s="1000"/>
      <c r="C53" s="833"/>
      <c r="D53" s="833"/>
      <c r="E53" s="1001"/>
      <c r="F53" s="1001"/>
      <c r="G53" s="1001"/>
      <c r="H53" s="1001"/>
      <c r="I53" s="1001"/>
      <c r="J53" s="1001"/>
      <c r="K53" s="833"/>
      <c r="L53" s="833"/>
      <c r="M53" s="833"/>
    </row>
    <row r="54" spans="1:13" x14ac:dyDescent="0.3">
      <c r="A54" s="679" t="s">
        <v>772</v>
      </c>
    </row>
    <row r="55" spans="1:13" x14ac:dyDescent="0.3">
      <c r="A55" s="679" t="s">
        <v>701</v>
      </c>
    </row>
    <row r="56" spans="1:13" x14ac:dyDescent="0.3">
      <c r="A56" s="679" t="s">
        <v>805</v>
      </c>
    </row>
    <row r="57" spans="1:13" x14ac:dyDescent="0.3">
      <c r="A57" s="679" t="s">
        <v>806</v>
      </c>
    </row>
    <row r="58" spans="1:13" x14ac:dyDescent="0.3">
      <c r="A58" s="679" t="s">
        <v>807</v>
      </c>
    </row>
    <row r="60" spans="1:13" x14ac:dyDescent="0.3">
      <c r="A60" s="679" t="s">
        <v>808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0"/>
  <sheetViews>
    <sheetView zoomScale="91" zoomScaleNormal="91" workbookViewId="0">
      <pane xSplit="6" topLeftCell="G1" activePane="topRight" state="frozen"/>
      <selection pane="topRight" activeCell="K477" sqref="K477"/>
    </sheetView>
  </sheetViews>
  <sheetFormatPr defaultColWidth="9.07421875" defaultRowHeight="15" x14ac:dyDescent="0.35"/>
  <cols>
    <col min="1" max="1" width="7.4609375" style="61" customWidth="1"/>
    <col min="2" max="2" width="6.61328125" style="61" customWidth="1"/>
    <col min="3" max="3" width="7.3046875" style="61" customWidth="1"/>
    <col min="4" max="4" width="74.3046875" style="61" customWidth="1"/>
    <col min="5" max="5" width="13.69140625" style="186" customWidth="1"/>
    <col min="6" max="6" width="13.61328125" style="186" customWidth="1"/>
    <col min="7" max="7" width="14.3828125" style="200" customWidth="1"/>
    <col min="8" max="8" width="7.765625" style="1" customWidth="1"/>
    <col min="9" max="16384" width="9.07421875" style="1"/>
  </cols>
  <sheetData>
    <row r="1" spans="1:8" ht="21.75" customHeight="1" x14ac:dyDescent="0.4">
      <c r="A1" s="277" t="s">
        <v>91</v>
      </c>
      <c r="B1" s="278"/>
      <c r="C1" s="278"/>
      <c r="D1" s="49"/>
      <c r="E1" s="185"/>
      <c r="F1" s="185"/>
    </row>
    <row r="2" spans="1:8" ht="0.75" customHeight="1" x14ac:dyDescent="0.4">
      <c r="A2" s="48"/>
      <c r="B2" s="46"/>
      <c r="C2" s="48"/>
      <c r="D2" s="8"/>
    </row>
    <row r="3" spans="1:8" s="46" customFormat="1" ht="24" customHeight="1" x14ac:dyDescent="0.5">
      <c r="A3" s="282" t="s">
        <v>585</v>
      </c>
      <c r="B3" s="282"/>
      <c r="C3" s="282"/>
      <c r="D3" s="278"/>
      <c r="E3" s="187"/>
      <c r="F3" s="187"/>
      <c r="G3" s="201"/>
    </row>
    <row r="4" spans="1:8" s="46" customFormat="1" ht="15" customHeight="1" thickBot="1" x14ac:dyDescent="0.55000000000000004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4">
      <c r="A5" s="22" t="s">
        <v>14</v>
      </c>
      <c r="B5" s="22" t="s">
        <v>413</v>
      </c>
      <c r="C5" s="22" t="s">
        <v>414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357</v>
      </c>
    </row>
    <row r="6" spans="1:8" s="46" customFormat="1" ht="15" customHeight="1" thickBot="1" x14ac:dyDescent="0.45">
      <c r="A6" s="19"/>
      <c r="B6" s="19"/>
      <c r="C6" s="19"/>
      <c r="D6" s="18"/>
      <c r="E6" s="189" t="s">
        <v>10</v>
      </c>
      <c r="F6" s="189" t="s">
        <v>9</v>
      </c>
      <c r="G6" s="216" t="s">
        <v>587</v>
      </c>
      <c r="H6" s="120" t="s">
        <v>358</v>
      </c>
    </row>
    <row r="7" spans="1:8" s="46" customFormat="1" ht="17.600000000000001" customHeight="1" thickTop="1" x14ac:dyDescent="0.5">
      <c r="A7" s="90">
        <v>10</v>
      </c>
      <c r="B7" s="91"/>
      <c r="C7" s="91"/>
      <c r="D7" s="90" t="s">
        <v>354</v>
      </c>
      <c r="E7" s="212"/>
      <c r="F7" s="179"/>
      <c r="G7" s="206"/>
      <c r="H7" s="125"/>
    </row>
    <row r="8" spans="1:8" s="46" customFormat="1" ht="14.25" customHeight="1" x14ac:dyDescent="0.5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35">
      <c r="A9" s="43">
        <v>221</v>
      </c>
      <c r="B9" s="39"/>
      <c r="C9" s="45">
        <v>4122</v>
      </c>
      <c r="D9" s="247" t="s">
        <v>415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35">
      <c r="A10" s="43">
        <v>13101</v>
      </c>
      <c r="B10" s="39"/>
      <c r="C10" s="45">
        <v>4116</v>
      </c>
      <c r="D10" s="11" t="s">
        <v>483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45" hidden="1" customHeight="1" x14ac:dyDescent="0.35">
      <c r="A11" s="43"/>
      <c r="B11" s="39"/>
      <c r="C11" s="45">
        <v>4116</v>
      </c>
      <c r="D11" s="11" t="s">
        <v>512</v>
      </c>
      <c r="E11" s="53">
        <v>0</v>
      </c>
      <c r="F11" s="181">
        <v>0</v>
      </c>
      <c r="G11" s="112"/>
      <c r="H11" s="111" t="e">
        <f>(#REF!/F11)*100</f>
        <v>#REF!</v>
      </c>
    </row>
    <row r="12" spans="1:8" s="46" customFormat="1" ht="15" customHeight="1" x14ac:dyDescent="0.35">
      <c r="A12" s="43">
        <v>13013</v>
      </c>
      <c r="B12" s="39"/>
      <c r="C12" s="45">
        <v>4116</v>
      </c>
      <c r="D12" s="11" t="s">
        <v>492</v>
      </c>
      <c r="E12" s="53">
        <v>2651</v>
      </c>
      <c r="F12" s="181">
        <v>2651</v>
      </c>
      <c r="G12" s="112">
        <v>1425</v>
      </c>
      <c r="H12" s="111">
        <f>(G12/F12)*100</f>
        <v>53.753300641267444</v>
      </c>
    </row>
    <row r="13" spans="1:8" s="46" customFormat="1" ht="18.45" hidden="1" customHeight="1" x14ac:dyDescent="0.35">
      <c r="A13" s="43">
        <v>15011</v>
      </c>
      <c r="B13" s="39"/>
      <c r="C13" s="45">
        <v>4116</v>
      </c>
      <c r="D13" s="11" t="s">
        <v>553</v>
      </c>
      <c r="E13" s="53"/>
      <c r="F13" s="181"/>
      <c r="G13" s="112"/>
      <c r="H13" s="111" t="e">
        <f>(#REF!/F13)*100</f>
        <v>#REF!</v>
      </c>
    </row>
    <row r="14" spans="1:8" s="46" customFormat="1" ht="18.45" hidden="1" customHeight="1" x14ac:dyDescent="0.35">
      <c r="A14" s="43">
        <v>15011</v>
      </c>
      <c r="B14" s="39"/>
      <c r="C14" s="45">
        <v>4116</v>
      </c>
      <c r="D14" s="11" t="s">
        <v>544</v>
      </c>
      <c r="E14" s="53"/>
      <c r="F14" s="181"/>
      <c r="G14" s="112"/>
      <c r="H14" s="111" t="e">
        <f>(#REF!/F14)*100</f>
        <v>#REF!</v>
      </c>
    </row>
    <row r="15" spans="1:8" s="46" customFormat="1" ht="18.45" hidden="1" customHeight="1" x14ac:dyDescent="0.35">
      <c r="A15" s="43">
        <v>15011</v>
      </c>
      <c r="B15" s="39"/>
      <c r="C15" s="45">
        <v>4116</v>
      </c>
      <c r="D15" s="11" t="s">
        <v>578</v>
      </c>
      <c r="E15" s="53"/>
      <c r="F15" s="181"/>
      <c r="G15" s="112"/>
      <c r="H15" s="111" t="e">
        <f>(#REF!/F15)*100</f>
        <v>#REF!</v>
      </c>
    </row>
    <row r="16" spans="1:8" s="46" customFormat="1" ht="18.45" hidden="1" customHeight="1" x14ac:dyDescent="0.35">
      <c r="A16" s="43"/>
      <c r="B16" s="39"/>
      <c r="C16" s="45">
        <v>4122</v>
      </c>
      <c r="D16" s="11" t="s">
        <v>559</v>
      </c>
      <c r="E16" s="53"/>
      <c r="F16" s="181"/>
      <c r="G16" s="112"/>
      <c r="H16" s="111" t="e">
        <f>(#REF!/F16)*100</f>
        <v>#REF!</v>
      </c>
    </row>
    <row r="17" spans="1:8" s="46" customFormat="1" ht="18.45" customHeight="1" x14ac:dyDescent="0.35">
      <c r="A17" s="43">
        <v>90992</v>
      </c>
      <c r="B17" s="39"/>
      <c r="C17" s="45">
        <v>4213</v>
      </c>
      <c r="D17" s="11" t="s">
        <v>592</v>
      </c>
      <c r="E17" s="53">
        <v>0</v>
      </c>
      <c r="F17" s="181">
        <v>634.70000000000005</v>
      </c>
      <c r="G17" s="112">
        <v>634.6</v>
      </c>
      <c r="H17" s="111">
        <f t="shared" ref="H17:H38" si="0">(G17/F17)*100</f>
        <v>99.984244524972425</v>
      </c>
    </row>
    <row r="18" spans="1:8" s="46" customFormat="1" ht="18.45" hidden="1" customHeight="1" x14ac:dyDescent="0.35">
      <c r="A18" s="43">
        <v>15974</v>
      </c>
      <c r="B18" s="39"/>
      <c r="C18" s="45">
        <v>4216</v>
      </c>
      <c r="D18" s="11" t="s">
        <v>554</v>
      </c>
      <c r="E18" s="53"/>
      <c r="F18" s="181"/>
      <c r="G18" s="112"/>
      <c r="H18" s="111" t="e">
        <f t="shared" si="0"/>
        <v>#DIV/0!</v>
      </c>
    </row>
    <row r="19" spans="1:8" s="46" customFormat="1" ht="18.45" hidden="1" customHeight="1" x14ac:dyDescent="0.35">
      <c r="A19" s="43">
        <v>15974</v>
      </c>
      <c r="B19" s="39"/>
      <c r="C19" s="45">
        <v>4216</v>
      </c>
      <c r="D19" s="11" t="s">
        <v>578</v>
      </c>
      <c r="E19" s="53"/>
      <c r="F19" s="181"/>
      <c r="G19" s="112"/>
      <c r="H19" s="111" t="e">
        <f t="shared" si="0"/>
        <v>#DIV/0!</v>
      </c>
    </row>
    <row r="20" spans="1:8" s="46" customFormat="1" ht="18.45" hidden="1" customHeight="1" x14ac:dyDescent="0.35">
      <c r="A20" s="43">
        <v>22500</v>
      </c>
      <c r="B20" s="39"/>
      <c r="C20" s="45">
        <v>4216</v>
      </c>
      <c r="D20" s="11" t="s">
        <v>545</v>
      </c>
      <c r="E20" s="53"/>
      <c r="F20" s="181"/>
      <c r="G20" s="112"/>
      <c r="H20" s="111" t="e">
        <f t="shared" si="0"/>
        <v>#DIV/0!</v>
      </c>
    </row>
    <row r="21" spans="1:8" s="46" customFormat="1" ht="15" hidden="1" customHeight="1" x14ac:dyDescent="0.35">
      <c r="A21" s="43"/>
      <c r="B21" s="39">
        <v>1032</v>
      </c>
      <c r="C21" s="45">
        <v>2111</v>
      </c>
      <c r="D21" s="11" t="s">
        <v>494</v>
      </c>
      <c r="E21" s="53">
        <v>0</v>
      </c>
      <c r="F21" s="181">
        <v>0</v>
      </c>
      <c r="G21" s="112"/>
      <c r="H21" s="111" t="e">
        <f t="shared" si="0"/>
        <v>#DIV/0!</v>
      </c>
    </row>
    <row r="22" spans="1:8" s="46" customFormat="1" ht="15" customHeight="1" x14ac:dyDescent="0.35">
      <c r="A22" s="43"/>
      <c r="B22" s="39">
        <v>2122</v>
      </c>
      <c r="C22" s="45">
        <v>2310</v>
      </c>
      <c r="D22" s="11" t="s">
        <v>579</v>
      </c>
      <c r="E22" s="53">
        <v>0</v>
      </c>
      <c r="F22" s="181">
        <v>0</v>
      </c>
      <c r="G22" s="112">
        <v>11.5</v>
      </c>
      <c r="H22" s="111" t="e">
        <f t="shared" si="0"/>
        <v>#DIV/0!</v>
      </c>
    </row>
    <row r="23" spans="1:8" s="46" customFormat="1" ht="15" customHeight="1" x14ac:dyDescent="0.35">
      <c r="A23" s="40"/>
      <c r="B23" s="39">
        <v>2212</v>
      </c>
      <c r="C23" s="11">
        <v>2324</v>
      </c>
      <c r="D23" s="11" t="s">
        <v>381</v>
      </c>
      <c r="E23" s="53">
        <v>0</v>
      </c>
      <c r="F23" s="181">
        <v>0</v>
      </c>
      <c r="G23" s="112">
        <v>25.3</v>
      </c>
      <c r="H23" s="111" t="e">
        <f t="shared" si="0"/>
        <v>#DIV/0!</v>
      </c>
    </row>
    <row r="24" spans="1:8" s="46" customFormat="1" ht="15" hidden="1" customHeight="1" x14ac:dyDescent="0.35">
      <c r="A24" s="40"/>
      <c r="B24" s="39">
        <v>2221</v>
      </c>
      <c r="C24" s="11">
        <v>2329</v>
      </c>
      <c r="D24" s="11" t="s">
        <v>438</v>
      </c>
      <c r="E24" s="53"/>
      <c r="F24" s="181"/>
      <c r="G24" s="112"/>
      <c r="H24" s="111" t="e">
        <f t="shared" si="0"/>
        <v>#DIV/0!</v>
      </c>
    </row>
    <row r="25" spans="1:8" s="46" customFormat="1" ht="15" hidden="1" customHeight="1" x14ac:dyDescent="0.35">
      <c r="A25" s="40"/>
      <c r="B25" s="39">
        <v>2219</v>
      </c>
      <c r="C25" s="11">
        <v>2322</v>
      </c>
      <c r="D25" s="11" t="s">
        <v>460</v>
      </c>
      <c r="E25" s="53"/>
      <c r="F25" s="181"/>
      <c r="G25" s="112"/>
      <c r="H25" s="111" t="e">
        <f t="shared" si="0"/>
        <v>#DIV/0!</v>
      </c>
    </row>
    <row r="26" spans="1:8" s="46" customFormat="1" ht="16.850000000000001" hidden="1" customHeight="1" x14ac:dyDescent="0.35">
      <c r="A26" s="40"/>
      <c r="B26" s="39">
        <v>2219</v>
      </c>
      <c r="C26" s="11">
        <v>2329</v>
      </c>
      <c r="D26" s="29" t="s">
        <v>476</v>
      </c>
      <c r="E26" s="53"/>
      <c r="F26" s="181"/>
      <c r="G26" s="112"/>
      <c r="H26" s="111" t="e">
        <f t="shared" si="0"/>
        <v>#DIV/0!</v>
      </c>
    </row>
    <row r="27" spans="1:8" s="46" customFormat="1" ht="15" hidden="1" customHeight="1" x14ac:dyDescent="0.35">
      <c r="A27" s="40"/>
      <c r="B27" s="39">
        <v>2221</v>
      </c>
      <c r="C27" s="11">
        <v>2324</v>
      </c>
      <c r="D27" s="29" t="s">
        <v>580</v>
      </c>
      <c r="E27" s="53"/>
      <c r="F27" s="181"/>
      <c r="G27" s="112"/>
      <c r="H27" s="111" t="e">
        <f t="shared" si="0"/>
        <v>#DIV/0!</v>
      </c>
    </row>
    <row r="28" spans="1:8" s="46" customFormat="1" ht="15" hidden="1" customHeight="1" x14ac:dyDescent="0.35">
      <c r="A28" s="40"/>
      <c r="B28" s="39">
        <v>2221</v>
      </c>
      <c r="C28" s="11">
        <v>2329</v>
      </c>
      <c r="D28" s="29" t="s">
        <v>517</v>
      </c>
      <c r="E28" s="53"/>
      <c r="F28" s="181"/>
      <c r="G28" s="112"/>
      <c r="H28" s="111" t="e">
        <f t="shared" si="0"/>
        <v>#DIV/0!</v>
      </c>
    </row>
    <row r="29" spans="1:8" s="46" customFormat="1" ht="15.45" hidden="1" customHeight="1" x14ac:dyDescent="0.35">
      <c r="A29" s="40"/>
      <c r="B29" s="39">
        <v>3631</v>
      </c>
      <c r="C29" s="11">
        <v>2322</v>
      </c>
      <c r="D29" s="11" t="s">
        <v>563</v>
      </c>
      <c r="E29" s="53"/>
      <c r="F29" s="181"/>
      <c r="G29" s="112"/>
      <c r="H29" s="111" t="e">
        <f t="shared" si="0"/>
        <v>#DIV/0!</v>
      </c>
    </row>
    <row r="30" spans="1:8" s="46" customFormat="1" ht="15" customHeight="1" x14ac:dyDescent="0.35">
      <c r="A30" s="40"/>
      <c r="B30" s="39">
        <v>3631</v>
      </c>
      <c r="C30" s="11">
        <v>2324</v>
      </c>
      <c r="D30" s="11" t="s">
        <v>339</v>
      </c>
      <c r="E30" s="53">
        <v>0</v>
      </c>
      <c r="F30" s="181">
        <v>0</v>
      </c>
      <c r="G30" s="112">
        <v>1202.2</v>
      </c>
      <c r="H30" s="111" t="e">
        <f t="shared" si="0"/>
        <v>#DIV/0!</v>
      </c>
    </row>
    <row r="31" spans="1:8" s="46" customFormat="1" ht="16.850000000000001" customHeight="1" x14ac:dyDescent="0.35">
      <c r="A31" s="40"/>
      <c r="B31" s="39">
        <v>3639</v>
      </c>
      <c r="C31" s="11">
        <v>2111</v>
      </c>
      <c r="D31" s="11" t="s">
        <v>419</v>
      </c>
      <c r="E31" s="53">
        <v>3043</v>
      </c>
      <c r="F31" s="181">
        <v>3043</v>
      </c>
      <c r="G31" s="112">
        <v>383.3</v>
      </c>
      <c r="H31" s="111">
        <f t="shared" si="0"/>
        <v>12.596122247781793</v>
      </c>
    </row>
    <row r="32" spans="1:8" s="46" customFormat="1" ht="16.850000000000001" customHeight="1" x14ac:dyDescent="0.35">
      <c r="A32" s="40"/>
      <c r="B32" s="39">
        <v>3639</v>
      </c>
      <c r="C32" s="11">
        <v>2324</v>
      </c>
      <c r="D32" s="11" t="s">
        <v>539</v>
      </c>
      <c r="E32" s="53">
        <v>0</v>
      </c>
      <c r="F32" s="181">
        <v>0</v>
      </c>
      <c r="G32" s="112">
        <v>267.7</v>
      </c>
      <c r="H32" s="111" t="e">
        <f t="shared" si="0"/>
        <v>#DIV/0!</v>
      </c>
    </row>
    <row r="33" spans="1:8" s="46" customFormat="1" ht="15.45" hidden="1" customHeight="1" x14ac:dyDescent="0.35">
      <c r="A33" s="40"/>
      <c r="B33" s="39">
        <v>3639</v>
      </c>
      <c r="C33" s="11">
        <v>3111</v>
      </c>
      <c r="D33" s="11" t="s">
        <v>558</v>
      </c>
      <c r="E33" s="53"/>
      <c r="F33" s="181"/>
      <c r="G33" s="112"/>
      <c r="H33" s="111" t="e">
        <f t="shared" si="0"/>
        <v>#DIV/0!</v>
      </c>
    </row>
    <row r="34" spans="1:8" s="46" customFormat="1" ht="13.4" hidden="1" customHeight="1" x14ac:dyDescent="0.35">
      <c r="A34" s="40"/>
      <c r="B34" s="39">
        <v>3722</v>
      </c>
      <c r="C34" s="11">
        <v>2111</v>
      </c>
      <c r="D34" s="11" t="s">
        <v>493</v>
      </c>
      <c r="E34" s="53"/>
      <c r="F34" s="181"/>
      <c r="G34" s="112"/>
      <c r="H34" s="111" t="e">
        <f t="shared" si="0"/>
        <v>#DIV/0!</v>
      </c>
    </row>
    <row r="35" spans="1:8" s="46" customFormat="1" ht="9.9" hidden="1" customHeight="1" x14ac:dyDescent="0.35">
      <c r="A35" s="40"/>
      <c r="B35" s="39">
        <v>3723</v>
      </c>
      <c r="C35" s="11">
        <v>2119</v>
      </c>
      <c r="D35" s="11" t="s">
        <v>477</v>
      </c>
      <c r="E35" s="53"/>
      <c r="F35" s="181"/>
      <c r="G35" s="112"/>
      <c r="H35" s="111" t="e">
        <f t="shared" si="0"/>
        <v>#DIV/0!</v>
      </c>
    </row>
    <row r="36" spans="1:8" s="46" customFormat="1" ht="18.45" customHeight="1" x14ac:dyDescent="0.35">
      <c r="A36" s="40"/>
      <c r="B36" s="39">
        <v>3725</v>
      </c>
      <c r="C36" s="11">
        <v>2324</v>
      </c>
      <c r="D36" s="11" t="s">
        <v>338</v>
      </c>
      <c r="E36" s="53">
        <v>3268</v>
      </c>
      <c r="F36" s="181">
        <v>3268</v>
      </c>
      <c r="G36" s="112">
        <v>899.7</v>
      </c>
      <c r="H36" s="111">
        <f t="shared" si="0"/>
        <v>27.530599755201962</v>
      </c>
    </row>
    <row r="37" spans="1:8" s="46" customFormat="1" ht="15" hidden="1" customHeight="1" x14ac:dyDescent="0.35">
      <c r="A37" s="262"/>
      <c r="B37" s="263">
        <v>3745</v>
      </c>
      <c r="C37" s="29">
        <v>2111</v>
      </c>
      <c r="D37" s="29" t="s">
        <v>478</v>
      </c>
      <c r="E37" s="53"/>
      <c r="F37" s="181"/>
      <c r="G37" s="112"/>
      <c r="H37" s="111" t="e">
        <f t="shared" si="0"/>
        <v>#DIV/0!</v>
      </c>
    </row>
    <row r="38" spans="1:8" s="259" customFormat="1" ht="15" customHeight="1" thickBot="1" x14ac:dyDescent="0.4">
      <c r="A38" s="39"/>
      <c r="B38" s="39">
        <v>3745</v>
      </c>
      <c r="C38" s="11">
        <v>2324</v>
      </c>
      <c r="D38" s="11" t="s">
        <v>461</v>
      </c>
      <c r="E38" s="53">
        <v>0</v>
      </c>
      <c r="F38" s="181">
        <v>0</v>
      </c>
      <c r="G38" s="112">
        <v>30.5</v>
      </c>
      <c r="H38" s="111" t="e">
        <f t="shared" si="0"/>
        <v>#DIV/0!</v>
      </c>
    </row>
    <row r="39" spans="1:8" s="259" customFormat="1" ht="15" hidden="1" customHeight="1" x14ac:dyDescent="0.35">
      <c r="A39" s="263"/>
      <c r="B39" s="263">
        <v>5279</v>
      </c>
      <c r="C39" s="29">
        <v>2111</v>
      </c>
      <c r="D39" s="29" t="s">
        <v>484</v>
      </c>
      <c r="E39" s="53"/>
      <c r="F39" s="181"/>
      <c r="G39" s="112"/>
      <c r="H39" s="111" t="e">
        <f>(#REF!/F39)*100</f>
        <v>#REF!</v>
      </c>
    </row>
    <row r="40" spans="1:8" s="259" customFormat="1" ht="15" hidden="1" customHeight="1" thickBot="1" x14ac:dyDescent="0.4">
      <c r="A40" s="263"/>
      <c r="B40" s="263">
        <v>6409</v>
      </c>
      <c r="C40" s="29">
        <v>2328</v>
      </c>
      <c r="D40" s="29" t="s">
        <v>479</v>
      </c>
      <c r="E40" s="53"/>
      <c r="F40" s="181"/>
      <c r="G40" s="112"/>
      <c r="H40" s="119" t="e">
        <f>(#REF!/F40)*100</f>
        <v>#REF!</v>
      </c>
    </row>
    <row r="41" spans="1:8" s="201" customFormat="1" ht="24.75" customHeight="1" thickTop="1" thickBot="1" x14ac:dyDescent="0.45">
      <c r="A41" s="209"/>
      <c r="B41" s="210"/>
      <c r="C41" s="210"/>
      <c r="D41" s="211" t="s">
        <v>352</v>
      </c>
      <c r="E41" s="87">
        <f t="shared" ref="E41:G41" si="1">SUM(E9:E40)</f>
        <v>8962</v>
      </c>
      <c r="F41" s="184">
        <f t="shared" si="1"/>
        <v>9596.7000000000007</v>
      </c>
      <c r="G41" s="203">
        <f t="shared" si="1"/>
        <v>4879.8</v>
      </c>
      <c r="H41" s="117">
        <f t="shared" ref="H41" si="2">(G41/F41)*100</f>
        <v>50.848729250679916</v>
      </c>
    </row>
    <row r="42" spans="1:8" s="46" customFormat="1" ht="15" customHeight="1" thickBot="1" x14ac:dyDescent="0.55000000000000004">
      <c r="A42" s="47"/>
      <c r="B42" s="47"/>
      <c r="C42" s="47"/>
      <c r="D42" s="47"/>
      <c r="E42" s="188"/>
      <c r="F42" s="188"/>
      <c r="G42" s="201"/>
    </row>
    <row r="43" spans="1:8" s="46" customFormat="1" ht="15" customHeight="1" x14ac:dyDescent="0.4">
      <c r="A43" s="22" t="s">
        <v>14</v>
      </c>
      <c r="B43" s="22" t="s">
        <v>413</v>
      </c>
      <c r="C43" s="22" t="s">
        <v>414</v>
      </c>
      <c r="D43" s="21" t="s">
        <v>12</v>
      </c>
      <c r="E43" s="20" t="s">
        <v>11</v>
      </c>
      <c r="F43" s="20" t="s">
        <v>11</v>
      </c>
      <c r="G43" s="20" t="s">
        <v>0</v>
      </c>
      <c r="H43" s="113" t="s">
        <v>357</v>
      </c>
    </row>
    <row r="44" spans="1:8" s="46" customFormat="1" ht="15" customHeight="1" thickBot="1" x14ac:dyDescent="0.45">
      <c r="A44" s="19"/>
      <c r="B44" s="19"/>
      <c r="C44" s="19"/>
      <c r="D44" s="18"/>
      <c r="E44" s="189" t="s">
        <v>10</v>
      </c>
      <c r="F44" s="189" t="s">
        <v>9</v>
      </c>
      <c r="G44" s="216" t="s">
        <v>587</v>
      </c>
      <c r="H44" s="120" t="s">
        <v>358</v>
      </c>
    </row>
    <row r="45" spans="1:8" s="46" customFormat="1" ht="15" customHeight="1" thickTop="1" x14ac:dyDescent="0.5">
      <c r="A45" s="253">
        <v>20</v>
      </c>
      <c r="B45" s="116"/>
      <c r="C45" s="116"/>
      <c r="D45" s="253" t="s">
        <v>445</v>
      </c>
      <c r="E45" s="213"/>
      <c r="F45" s="213"/>
      <c r="G45" s="254"/>
      <c r="H45" s="255"/>
    </row>
    <row r="46" spans="1:8" s="46" customFormat="1" ht="15" customHeight="1" x14ac:dyDescent="0.5">
      <c r="A46" s="250"/>
      <c r="B46" s="250"/>
      <c r="C46" s="250"/>
      <c r="D46" s="250"/>
      <c r="E46" s="178"/>
      <c r="F46" s="178"/>
      <c r="G46" s="251"/>
      <c r="H46" s="252"/>
    </row>
    <row r="47" spans="1:8" hidden="1" x14ac:dyDescent="0.35">
      <c r="A47" s="11">
        <v>98033</v>
      </c>
      <c r="B47" s="11"/>
      <c r="C47" s="11">
        <v>4111</v>
      </c>
      <c r="D47" s="11" t="s">
        <v>533</v>
      </c>
      <c r="E47" s="53"/>
      <c r="F47" s="181"/>
      <c r="G47" s="112"/>
      <c r="H47" s="111" t="e">
        <f>(#REF!/F47)*100</f>
        <v>#REF!</v>
      </c>
    </row>
    <row r="48" spans="1:8" hidden="1" x14ac:dyDescent="0.35">
      <c r="A48" s="11">
        <v>13011</v>
      </c>
      <c r="B48" s="11"/>
      <c r="C48" s="11">
        <v>4116</v>
      </c>
      <c r="D48" s="11" t="s">
        <v>405</v>
      </c>
      <c r="E48" s="53"/>
      <c r="F48" s="181"/>
      <c r="G48" s="112"/>
      <c r="H48" s="111" t="e">
        <f>(#REF!/F48)*100</f>
        <v>#REF!</v>
      </c>
    </row>
    <row r="49" spans="1:8" ht="13.85" hidden="1" customHeight="1" x14ac:dyDescent="0.35">
      <c r="A49" s="11">
        <v>13015</v>
      </c>
      <c r="B49" s="11"/>
      <c r="C49" s="11">
        <v>4116</v>
      </c>
      <c r="D49" s="11" t="s">
        <v>542</v>
      </c>
      <c r="E49" s="53"/>
      <c r="F49" s="181"/>
      <c r="G49" s="112"/>
      <c r="H49" s="111" t="e">
        <f>(#REF!/F49)*100</f>
        <v>#REF!</v>
      </c>
    </row>
    <row r="50" spans="1:8" hidden="1" x14ac:dyDescent="0.35">
      <c r="A50" s="11">
        <v>13018</v>
      </c>
      <c r="B50" s="11"/>
      <c r="C50" s="11">
        <v>4116</v>
      </c>
      <c r="D50" s="11" t="s">
        <v>542</v>
      </c>
      <c r="E50" s="53"/>
      <c r="F50" s="181"/>
      <c r="G50" s="112"/>
      <c r="H50" s="111" t="e">
        <f>(#REF!/F50)*100</f>
        <v>#REF!</v>
      </c>
    </row>
    <row r="51" spans="1:8" s="46" customFormat="1" ht="15" customHeight="1" x14ac:dyDescent="0.35">
      <c r="A51" s="40">
        <v>14007</v>
      </c>
      <c r="B51" s="39"/>
      <c r="C51" s="11">
        <v>4116</v>
      </c>
      <c r="D51" s="11" t="s">
        <v>495</v>
      </c>
      <c r="E51" s="53">
        <v>0</v>
      </c>
      <c r="F51" s="181">
        <v>922.4</v>
      </c>
      <c r="G51" s="112">
        <v>922.4</v>
      </c>
      <c r="H51" s="111">
        <f t="shared" ref="H51:H62" si="3">(G51/F51)*100</f>
        <v>100</v>
      </c>
    </row>
    <row r="52" spans="1:8" s="46" customFormat="1" ht="15" hidden="1" customHeight="1" x14ac:dyDescent="0.35">
      <c r="A52" s="40">
        <v>13013</v>
      </c>
      <c r="B52" s="39"/>
      <c r="C52" s="11">
        <v>4116</v>
      </c>
      <c r="D52" s="11" t="s">
        <v>447</v>
      </c>
      <c r="E52" s="53"/>
      <c r="F52" s="181"/>
      <c r="G52" s="112"/>
      <c r="H52" s="111" t="e">
        <f t="shared" si="3"/>
        <v>#DIV/0!</v>
      </c>
    </row>
    <row r="53" spans="1:8" s="46" customFormat="1" ht="15" customHeight="1" x14ac:dyDescent="0.35">
      <c r="A53" s="40"/>
      <c r="B53" s="39"/>
      <c r="C53" s="11">
        <v>4121</v>
      </c>
      <c r="D53" s="11" t="s">
        <v>448</v>
      </c>
      <c r="E53" s="53">
        <v>34</v>
      </c>
      <c r="F53" s="181">
        <v>2264.5</v>
      </c>
      <c r="G53" s="112">
        <v>2233.6</v>
      </c>
      <c r="H53" s="111">
        <f t="shared" si="3"/>
        <v>98.635460366526829</v>
      </c>
    </row>
    <row r="54" spans="1:8" s="46" customFormat="1" ht="15" hidden="1" customHeight="1" x14ac:dyDescent="0.35">
      <c r="A54" s="40"/>
      <c r="B54" s="39"/>
      <c r="C54" s="11">
        <v>4122</v>
      </c>
      <c r="D54" s="11" t="s">
        <v>496</v>
      </c>
      <c r="E54" s="53"/>
      <c r="F54" s="181"/>
      <c r="G54" s="112"/>
      <c r="H54" s="111" t="e">
        <f t="shared" si="3"/>
        <v>#DIV/0!</v>
      </c>
    </row>
    <row r="55" spans="1:8" s="46" customFormat="1" ht="15" customHeight="1" x14ac:dyDescent="0.35">
      <c r="A55" s="40"/>
      <c r="B55" s="39">
        <v>3599</v>
      </c>
      <c r="C55" s="11">
        <v>2324</v>
      </c>
      <c r="D55" s="11" t="s">
        <v>564</v>
      </c>
      <c r="E55" s="53">
        <v>5</v>
      </c>
      <c r="F55" s="181">
        <v>5</v>
      </c>
      <c r="G55" s="112">
        <v>0</v>
      </c>
      <c r="H55" s="111">
        <f t="shared" si="3"/>
        <v>0</v>
      </c>
    </row>
    <row r="56" spans="1:8" s="46" customFormat="1" ht="15" hidden="1" customHeight="1" x14ac:dyDescent="0.35">
      <c r="A56" s="40"/>
      <c r="B56" s="39">
        <v>4171</v>
      </c>
      <c r="C56" s="11">
        <v>2229</v>
      </c>
      <c r="D56" s="11" t="s">
        <v>462</v>
      </c>
      <c r="E56" s="53"/>
      <c r="F56" s="181"/>
      <c r="G56" s="112"/>
      <c r="H56" s="111" t="e">
        <f t="shared" si="3"/>
        <v>#DIV/0!</v>
      </c>
    </row>
    <row r="57" spans="1:8" s="46" customFormat="1" ht="17.149999999999999" hidden="1" customHeight="1" x14ac:dyDescent="0.35">
      <c r="A57" s="40"/>
      <c r="B57" s="39">
        <v>4329</v>
      </c>
      <c r="C57" s="11">
        <v>2324</v>
      </c>
      <c r="D57" s="11" t="s">
        <v>518</v>
      </c>
      <c r="E57" s="53">
        <v>0</v>
      </c>
      <c r="F57" s="181">
        <v>0</v>
      </c>
      <c r="G57" s="112">
        <v>0</v>
      </c>
      <c r="H57" s="111" t="e">
        <f t="shared" si="3"/>
        <v>#DIV/0!</v>
      </c>
    </row>
    <row r="58" spans="1:8" s="46" customFormat="1" ht="15" hidden="1" customHeight="1" x14ac:dyDescent="0.35">
      <c r="A58" s="40"/>
      <c r="B58" s="39">
        <v>4379</v>
      </c>
      <c r="C58" s="11">
        <v>2212</v>
      </c>
      <c r="D58" s="11" t="s">
        <v>485</v>
      </c>
      <c r="E58" s="53"/>
      <c r="F58" s="181"/>
      <c r="G58" s="112"/>
      <c r="H58" s="111" t="e">
        <f t="shared" si="3"/>
        <v>#DIV/0!</v>
      </c>
    </row>
    <row r="59" spans="1:8" s="46" customFormat="1" ht="14.6" hidden="1" customHeight="1" x14ac:dyDescent="0.35">
      <c r="A59" s="40"/>
      <c r="B59" s="39">
        <v>4379</v>
      </c>
      <c r="C59" s="11">
        <v>2324</v>
      </c>
      <c r="D59" s="11" t="s">
        <v>565</v>
      </c>
      <c r="E59" s="53"/>
      <c r="F59" s="181"/>
      <c r="G59" s="112"/>
      <c r="H59" s="111" t="e">
        <f t="shared" si="3"/>
        <v>#DIV/0!</v>
      </c>
    </row>
    <row r="60" spans="1:8" s="46" customFormat="1" ht="14.6" hidden="1" customHeight="1" x14ac:dyDescent="0.35">
      <c r="A60" s="40"/>
      <c r="B60" s="39">
        <v>4399</v>
      </c>
      <c r="C60" s="11">
        <v>2321</v>
      </c>
      <c r="D60" s="11" t="s">
        <v>463</v>
      </c>
      <c r="E60" s="53"/>
      <c r="F60" s="181"/>
      <c r="G60" s="112"/>
      <c r="H60" s="111" t="e">
        <f t="shared" si="3"/>
        <v>#DIV/0!</v>
      </c>
    </row>
    <row r="61" spans="1:8" s="46" customFormat="1" ht="15" customHeight="1" x14ac:dyDescent="0.35">
      <c r="A61" s="40"/>
      <c r="B61" s="39">
        <v>6330</v>
      </c>
      <c r="C61" s="11">
        <v>4132</v>
      </c>
      <c r="D61" s="11" t="s">
        <v>464</v>
      </c>
      <c r="E61" s="53">
        <v>0</v>
      </c>
      <c r="F61" s="181">
        <v>0</v>
      </c>
      <c r="G61" s="112">
        <v>841.2</v>
      </c>
      <c r="H61" s="111" t="e">
        <f t="shared" si="3"/>
        <v>#DIV/0!</v>
      </c>
    </row>
    <row r="62" spans="1:8" s="46" customFormat="1" ht="15" customHeight="1" thickBot="1" x14ac:dyDescent="0.4">
      <c r="A62" s="40"/>
      <c r="B62" s="39">
        <v>6402</v>
      </c>
      <c r="C62" s="11">
        <v>2229</v>
      </c>
      <c r="D62" s="11" t="s">
        <v>513</v>
      </c>
      <c r="E62" s="53">
        <v>0</v>
      </c>
      <c r="F62" s="181">
        <v>0</v>
      </c>
      <c r="G62" s="112">
        <v>22.2</v>
      </c>
      <c r="H62" s="111" t="e">
        <f t="shared" si="3"/>
        <v>#DIV/0!</v>
      </c>
    </row>
    <row r="63" spans="1:8" s="46" customFormat="1" ht="15" hidden="1" customHeight="1" thickBot="1" x14ac:dyDescent="0.4">
      <c r="A63" s="40"/>
      <c r="B63" s="39">
        <v>6409</v>
      </c>
      <c r="C63" s="11">
        <v>2329</v>
      </c>
      <c r="D63" s="11" t="s">
        <v>566</v>
      </c>
      <c r="E63" s="53"/>
      <c r="F63" s="181"/>
      <c r="G63" s="112"/>
      <c r="H63" s="111" t="e">
        <f>(#REF!/F63)*100</f>
        <v>#REF!</v>
      </c>
    </row>
    <row r="64" spans="1:8" s="201" customFormat="1" ht="24.75" customHeight="1" thickTop="1" thickBot="1" x14ac:dyDescent="0.45">
      <c r="A64" s="209"/>
      <c r="B64" s="210"/>
      <c r="C64" s="210"/>
      <c r="D64" s="211" t="s">
        <v>446</v>
      </c>
      <c r="E64" s="87">
        <f t="shared" ref="E64:G64" si="4">SUM(E45:E62)</f>
        <v>39</v>
      </c>
      <c r="F64" s="184">
        <f t="shared" si="4"/>
        <v>3191.9</v>
      </c>
      <c r="G64" s="203">
        <f t="shared" si="4"/>
        <v>4019.3999999999996</v>
      </c>
      <c r="H64" s="117">
        <f t="shared" ref="H64" si="5">(G64/F64)*100</f>
        <v>125.92499765030232</v>
      </c>
    </row>
    <row r="65" spans="1:8" s="46" customFormat="1" ht="15" customHeight="1" x14ac:dyDescent="0.5">
      <c r="A65" s="256"/>
      <c r="B65" s="256"/>
      <c r="C65" s="256"/>
      <c r="D65" s="256"/>
      <c r="E65" s="257"/>
      <c r="F65" s="257"/>
      <c r="G65" s="258"/>
      <c r="H65" s="259"/>
    </row>
    <row r="66" spans="1:8" ht="27.75" customHeight="1" thickBot="1" x14ac:dyDescent="0.45">
      <c r="A66" s="7"/>
      <c r="B66" s="7"/>
      <c r="C66" s="7"/>
      <c r="D66" s="8"/>
      <c r="E66" s="95"/>
      <c r="F66" s="95"/>
    </row>
    <row r="67" spans="1:8" ht="15.45" x14ac:dyDescent="0.4">
      <c r="A67" s="22" t="s">
        <v>14</v>
      </c>
      <c r="B67" s="22" t="s">
        <v>413</v>
      </c>
      <c r="C67" s="22" t="s">
        <v>414</v>
      </c>
      <c r="D67" s="21" t="s">
        <v>12</v>
      </c>
      <c r="E67" s="20" t="s">
        <v>11</v>
      </c>
      <c r="F67" s="20" t="s">
        <v>11</v>
      </c>
      <c r="G67" s="20" t="s">
        <v>0</v>
      </c>
      <c r="H67" s="113" t="s">
        <v>357</v>
      </c>
    </row>
    <row r="68" spans="1:8" ht="15.75" customHeight="1" thickBot="1" x14ac:dyDescent="0.45">
      <c r="A68" s="19"/>
      <c r="B68" s="19"/>
      <c r="C68" s="19"/>
      <c r="D68" s="18"/>
      <c r="E68" s="189" t="s">
        <v>10</v>
      </c>
      <c r="F68" s="191" t="s">
        <v>9</v>
      </c>
      <c r="G68" s="216" t="s">
        <v>587</v>
      </c>
      <c r="H68" s="114" t="s">
        <v>358</v>
      </c>
    </row>
    <row r="69" spans="1:8" ht="16.5" customHeight="1" thickTop="1" x14ac:dyDescent="0.4">
      <c r="A69" s="35">
        <v>30</v>
      </c>
      <c r="B69" s="27"/>
      <c r="C69" s="27"/>
      <c r="D69" s="26" t="s">
        <v>88</v>
      </c>
      <c r="E69" s="83"/>
      <c r="F69" s="192"/>
      <c r="G69" s="202"/>
      <c r="H69" s="115"/>
    </row>
    <row r="70" spans="1:8" ht="16.5" customHeight="1" x14ac:dyDescent="0.4">
      <c r="A70" s="35"/>
      <c r="B70" s="27"/>
      <c r="C70" s="27"/>
      <c r="D70" s="26"/>
      <c r="E70" s="52"/>
      <c r="F70" s="181"/>
      <c r="G70" s="202"/>
      <c r="H70" s="115"/>
    </row>
    <row r="71" spans="1:8" ht="15" hidden="1" customHeight="1" x14ac:dyDescent="0.4">
      <c r="A71" s="43"/>
      <c r="B71" s="27"/>
      <c r="C71" s="45">
        <v>4113</v>
      </c>
      <c r="D71" s="31" t="s">
        <v>344</v>
      </c>
      <c r="E71" s="53">
        <v>0</v>
      </c>
      <c r="F71" s="181">
        <v>0</v>
      </c>
      <c r="G71" s="112">
        <v>0</v>
      </c>
      <c r="H71" s="111" t="e">
        <f>(#REF!/F71)*100</f>
        <v>#REF!</v>
      </c>
    </row>
    <row r="72" spans="1:8" ht="15" hidden="1" customHeight="1" x14ac:dyDescent="0.35">
      <c r="A72" s="10"/>
      <c r="B72" s="11"/>
      <c r="C72" s="11">
        <v>1361</v>
      </c>
      <c r="D72" s="11" t="s">
        <v>29</v>
      </c>
      <c r="E72" s="53">
        <v>0</v>
      </c>
      <c r="F72" s="181">
        <v>0</v>
      </c>
      <c r="G72" s="112">
        <v>0</v>
      </c>
      <c r="H72" s="111" t="e">
        <f>(#REF!/F72)*100</f>
        <v>#REF!</v>
      </c>
    </row>
    <row r="73" spans="1:8" ht="15" hidden="1" customHeight="1" x14ac:dyDescent="0.35">
      <c r="A73" s="10"/>
      <c r="B73" s="11"/>
      <c r="C73" s="11">
        <v>2460</v>
      </c>
      <c r="D73" s="11" t="s">
        <v>87</v>
      </c>
      <c r="E73" s="53">
        <v>0</v>
      </c>
      <c r="F73" s="181">
        <v>0</v>
      </c>
      <c r="G73" s="112">
        <v>0</v>
      </c>
      <c r="H73" s="111" t="e">
        <f>(#REF!/F73)*100</f>
        <v>#REF!</v>
      </c>
    </row>
    <row r="74" spans="1:8" ht="15" hidden="1" customHeight="1" x14ac:dyDescent="0.35">
      <c r="A74" s="10">
        <v>98008</v>
      </c>
      <c r="B74" s="11"/>
      <c r="C74" s="11">
        <v>4111</v>
      </c>
      <c r="D74" s="11" t="s">
        <v>86</v>
      </c>
      <c r="E74" s="53">
        <v>0</v>
      </c>
      <c r="F74" s="181">
        <v>0</v>
      </c>
      <c r="G74" s="112">
        <v>0</v>
      </c>
      <c r="H74" s="111" t="e">
        <f>(#REF!/F74)*100</f>
        <v>#REF!</v>
      </c>
    </row>
    <row r="75" spans="1:8" ht="15" hidden="1" customHeight="1" x14ac:dyDescent="0.35">
      <c r="A75" s="10">
        <v>98071</v>
      </c>
      <c r="B75" s="11"/>
      <c r="C75" s="11">
        <v>4111</v>
      </c>
      <c r="D75" s="11" t="s">
        <v>85</v>
      </c>
      <c r="E75" s="53"/>
      <c r="F75" s="181"/>
      <c r="G75" s="112"/>
      <c r="H75" s="111" t="e">
        <f>(#REF!/F75)*100</f>
        <v>#REF!</v>
      </c>
    </row>
    <row r="76" spans="1:8" ht="15" hidden="1" customHeight="1" x14ac:dyDescent="0.35">
      <c r="A76" s="10">
        <v>98187</v>
      </c>
      <c r="B76" s="11"/>
      <c r="C76" s="11">
        <v>4111</v>
      </c>
      <c r="D76" s="11" t="s">
        <v>84</v>
      </c>
      <c r="E76" s="53"/>
      <c r="F76" s="181"/>
      <c r="G76" s="112"/>
      <c r="H76" s="111" t="e">
        <f>(#REF!/F76)*100</f>
        <v>#REF!</v>
      </c>
    </row>
    <row r="77" spans="1:8" ht="15" hidden="1" customHeight="1" x14ac:dyDescent="0.35">
      <c r="A77" s="10">
        <v>98348</v>
      </c>
      <c r="B77" s="11"/>
      <c r="C77" s="11">
        <v>4111</v>
      </c>
      <c r="D77" s="11" t="s">
        <v>83</v>
      </c>
      <c r="E77" s="53"/>
      <c r="F77" s="181"/>
      <c r="G77" s="112"/>
      <c r="H77" s="111" t="e">
        <f>(#REF!/F77)*100</f>
        <v>#REF!</v>
      </c>
    </row>
    <row r="78" spans="1:8" ht="15" hidden="1" customHeight="1" x14ac:dyDescent="0.35">
      <c r="A78" s="10">
        <v>98193</v>
      </c>
      <c r="B78" s="11"/>
      <c r="C78" s="11">
        <v>4111</v>
      </c>
      <c r="D78" s="11" t="s">
        <v>503</v>
      </c>
      <c r="E78" s="53"/>
      <c r="F78" s="181"/>
      <c r="G78" s="112"/>
      <c r="H78" s="111" t="e">
        <f>(#REF!/F78)*100</f>
        <v>#REF!</v>
      </c>
    </row>
    <row r="79" spans="1:8" hidden="1" x14ac:dyDescent="0.35">
      <c r="A79" s="10"/>
      <c r="B79" s="11"/>
      <c r="C79" s="11">
        <v>2460</v>
      </c>
      <c r="D79" s="11" t="s">
        <v>294</v>
      </c>
      <c r="E79" s="53"/>
      <c r="F79" s="181"/>
      <c r="G79" s="112"/>
      <c r="H79" s="111" t="e">
        <f>(#REF!/F79)*100</f>
        <v>#REF!</v>
      </c>
    </row>
    <row r="80" spans="1:8" hidden="1" x14ac:dyDescent="0.35">
      <c r="A80" s="10">
        <v>98008</v>
      </c>
      <c r="B80" s="11"/>
      <c r="C80" s="11">
        <v>4111</v>
      </c>
      <c r="D80" s="11" t="s">
        <v>295</v>
      </c>
      <c r="E80" s="53"/>
      <c r="F80" s="181"/>
      <c r="G80" s="112"/>
      <c r="H80" s="111" t="e">
        <f>(#REF!/F80)*100</f>
        <v>#REF!</v>
      </c>
    </row>
    <row r="81" spans="1:8" ht="15" hidden="1" customHeight="1" x14ac:dyDescent="0.35">
      <c r="A81" s="10">
        <v>98071</v>
      </c>
      <c r="B81" s="11"/>
      <c r="C81" s="11">
        <v>4111</v>
      </c>
      <c r="D81" s="11" t="s">
        <v>298</v>
      </c>
      <c r="E81" s="53"/>
      <c r="F81" s="181"/>
      <c r="G81" s="112"/>
      <c r="H81" s="111" t="e">
        <f>(#REF!/F81)*100</f>
        <v>#REF!</v>
      </c>
    </row>
    <row r="82" spans="1:8" ht="15" hidden="1" customHeight="1" x14ac:dyDescent="0.35">
      <c r="A82" s="11">
        <v>13011</v>
      </c>
      <c r="B82" s="11"/>
      <c r="C82" s="11">
        <v>4116</v>
      </c>
      <c r="D82" s="11" t="s">
        <v>82</v>
      </c>
      <c r="E82" s="53"/>
      <c r="F82" s="181"/>
      <c r="G82" s="112"/>
      <c r="H82" s="111" t="e">
        <f>(#REF!/F82)*100</f>
        <v>#REF!</v>
      </c>
    </row>
    <row r="83" spans="1:8" ht="15" hidden="1" customHeight="1" x14ac:dyDescent="0.35">
      <c r="A83" s="10">
        <v>13015</v>
      </c>
      <c r="B83" s="11"/>
      <c r="C83" s="11">
        <v>4116</v>
      </c>
      <c r="D83" s="11" t="s">
        <v>81</v>
      </c>
      <c r="E83" s="53"/>
      <c r="F83" s="181"/>
      <c r="G83" s="112"/>
      <c r="H83" s="111" t="e">
        <f>(#REF!/F83)*100</f>
        <v>#REF!</v>
      </c>
    </row>
    <row r="84" spans="1:8" ht="15" hidden="1" customHeight="1" x14ac:dyDescent="0.35">
      <c r="A84" s="10">
        <v>13015</v>
      </c>
      <c r="B84" s="11"/>
      <c r="C84" s="11">
        <v>4116</v>
      </c>
      <c r="D84" s="11" t="s">
        <v>81</v>
      </c>
      <c r="E84" s="53"/>
      <c r="F84" s="181"/>
      <c r="G84" s="112"/>
      <c r="H84" s="111" t="e">
        <f>(#REF!/F84)*100</f>
        <v>#REF!</v>
      </c>
    </row>
    <row r="85" spans="1:8" ht="15" hidden="1" customHeight="1" x14ac:dyDescent="0.35">
      <c r="A85" s="10">
        <v>13101</v>
      </c>
      <c r="B85" s="11"/>
      <c r="C85" s="11">
        <v>4116</v>
      </c>
      <c r="D85" s="11" t="s">
        <v>80</v>
      </c>
      <c r="E85" s="53"/>
      <c r="F85" s="181"/>
      <c r="G85" s="112"/>
      <c r="H85" s="111" t="e">
        <f>(#REF!/F85)*100</f>
        <v>#REF!</v>
      </c>
    </row>
    <row r="86" spans="1:8" hidden="1" x14ac:dyDescent="0.35">
      <c r="A86" s="10">
        <v>13013</v>
      </c>
      <c r="B86" s="11"/>
      <c r="C86" s="11">
        <v>4116</v>
      </c>
      <c r="D86" s="11" t="s">
        <v>486</v>
      </c>
      <c r="E86" s="53"/>
      <c r="F86" s="181"/>
      <c r="G86" s="112"/>
      <c r="H86" s="111" t="e">
        <f>(#REF!/F86)*100</f>
        <v>#REF!</v>
      </c>
    </row>
    <row r="87" spans="1:8" hidden="1" x14ac:dyDescent="0.35">
      <c r="A87" s="10">
        <v>13101</v>
      </c>
      <c r="B87" s="11"/>
      <c r="C87" s="11">
        <v>4116</v>
      </c>
      <c r="D87" s="11" t="s">
        <v>449</v>
      </c>
      <c r="E87" s="53"/>
      <c r="F87" s="181"/>
      <c r="G87" s="112"/>
      <c r="H87" s="111" t="e">
        <f>(#REF!/F87)*100</f>
        <v>#REF!</v>
      </c>
    </row>
    <row r="88" spans="1:8" hidden="1" x14ac:dyDescent="0.35">
      <c r="A88" s="10">
        <v>14004</v>
      </c>
      <c r="B88" s="11"/>
      <c r="C88" s="11">
        <v>4116</v>
      </c>
      <c r="D88" s="11" t="s">
        <v>584</v>
      </c>
      <c r="E88" s="53"/>
      <c r="F88" s="181"/>
      <c r="G88" s="112"/>
      <c r="H88" s="111" t="e">
        <f>(#REF!/F88)*100</f>
        <v>#REF!</v>
      </c>
    </row>
    <row r="89" spans="1:8" x14ac:dyDescent="0.35">
      <c r="A89" s="10">
        <v>13013</v>
      </c>
      <c r="B89" s="11"/>
      <c r="C89" s="11">
        <v>4116</v>
      </c>
      <c r="D89" s="11" t="s">
        <v>480</v>
      </c>
      <c r="E89" s="53">
        <v>4078</v>
      </c>
      <c r="F89" s="181">
        <v>4078</v>
      </c>
      <c r="G89" s="112">
        <v>3258.6</v>
      </c>
      <c r="H89" s="111">
        <f t="shared" ref="H89:H133" si="6">(G89/F89)*100</f>
        <v>79.906817067189792</v>
      </c>
    </row>
    <row r="90" spans="1:8" hidden="1" x14ac:dyDescent="0.35">
      <c r="A90" s="10">
        <v>13013</v>
      </c>
      <c r="B90" s="11"/>
      <c r="C90" s="11">
        <v>4116</v>
      </c>
      <c r="D90" s="11" t="s">
        <v>382</v>
      </c>
      <c r="E90" s="53"/>
      <c r="F90" s="181"/>
      <c r="G90" s="112"/>
      <c r="H90" s="111" t="e">
        <f t="shared" si="6"/>
        <v>#DIV/0!</v>
      </c>
    </row>
    <row r="91" spans="1:8" hidden="1" x14ac:dyDescent="0.35">
      <c r="A91" s="10">
        <v>14004</v>
      </c>
      <c r="B91" s="11"/>
      <c r="C91" s="11">
        <v>4116</v>
      </c>
      <c r="D91" s="11" t="s">
        <v>435</v>
      </c>
      <c r="E91" s="53"/>
      <c r="F91" s="181"/>
      <c r="G91" s="112"/>
      <c r="H91" s="111" t="e">
        <f t="shared" si="6"/>
        <v>#DIV/0!</v>
      </c>
    </row>
    <row r="92" spans="1:8" ht="15" hidden="1" customHeight="1" x14ac:dyDescent="0.35">
      <c r="A92" s="11"/>
      <c r="B92" s="11"/>
      <c r="C92" s="11">
        <v>4116</v>
      </c>
      <c r="D92" s="11" t="s">
        <v>202</v>
      </c>
      <c r="E92" s="53"/>
      <c r="F92" s="181"/>
      <c r="G92" s="112"/>
      <c r="H92" s="111" t="e">
        <f t="shared" si="6"/>
        <v>#DIV/0!</v>
      </c>
    </row>
    <row r="93" spans="1:8" ht="15" hidden="1" customHeight="1" x14ac:dyDescent="0.35">
      <c r="A93" s="11"/>
      <c r="B93" s="11"/>
      <c r="C93" s="11">
        <v>4116</v>
      </c>
      <c r="D93" s="11" t="s">
        <v>202</v>
      </c>
      <c r="E93" s="53"/>
      <c r="F93" s="181"/>
      <c r="G93" s="112"/>
      <c r="H93" s="111" t="e">
        <f t="shared" si="6"/>
        <v>#DIV/0!</v>
      </c>
    </row>
    <row r="94" spans="1:8" ht="15" hidden="1" customHeight="1" x14ac:dyDescent="0.35">
      <c r="A94" s="11"/>
      <c r="B94" s="11"/>
      <c r="C94" s="11">
        <v>4116</v>
      </c>
      <c r="D94" s="11" t="s">
        <v>203</v>
      </c>
      <c r="E94" s="53"/>
      <c r="F94" s="181"/>
      <c r="G94" s="112"/>
      <c r="H94" s="111" t="e">
        <f t="shared" si="6"/>
        <v>#DIV/0!</v>
      </c>
    </row>
    <row r="95" spans="1:8" ht="15" hidden="1" customHeight="1" x14ac:dyDescent="0.35">
      <c r="A95" s="10"/>
      <c r="B95" s="11"/>
      <c r="C95" s="11">
        <v>4132</v>
      </c>
      <c r="D95" s="11" t="s">
        <v>79</v>
      </c>
      <c r="E95" s="53"/>
      <c r="F95" s="181"/>
      <c r="G95" s="112"/>
      <c r="H95" s="111" t="e">
        <f t="shared" si="6"/>
        <v>#DIV/0!</v>
      </c>
    </row>
    <row r="96" spans="1:8" ht="15" hidden="1" customHeight="1" x14ac:dyDescent="0.35">
      <c r="A96" s="10">
        <v>379</v>
      </c>
      <c r="B96" s="11"/>
      <c r="C96" s="11">
        <v>4122</v>
      </c>
      <c r="D96" s="11" t="s">
        <v>567</v>
      </c>
      <c r="E96" s="53"/>
      <c r="F96" s="181"/>
      <c r="G96" s="112"/>
      <c r="H96" s="111" t="e">
        <f t="shared" si="6"/>
        <v>#DIV/0!</v>
      </c>
    </row>
    <row r="97" spans="1:8" hidden="1" x14ac:dyDescent="0.35">
      <c r="A97" s="10">
        <v>521</v>
      </c>
      <c r="B97" s="11"/>
      <c r="C97" s="11">
        <v>4122</v>
      </c>
      <c r="D97" s="11" t="s">
        <v>581</v>
      </c>
      <c r="E97" s="53"/>
      <c r="F97" s="181"/>
      <c r="G97" s="112"/>
      <c r="H97" s="111" t="e">
        <f t="shared" si="6"/>
        <v>#DIV/0!</v>
      </c>
    </row>
    <row r="98" spans="1:8" hidden="1" x14ac:dyDescent="0.35">
      <c r="A98" s="10">
        <v>98032</v>
      </c>
      <c r="B98" s="11"/>
      <c r="C98" s="11">
        <v>4122</v>
      </c>
      <c r="D98" s="11" t="s">
        <v>582</v>
      </c>
      <c r="E98" s="53"/>
      <c r="F98" s="181"/>
      <c r="G98" s="112"/>
      <c r="H98" s="111" t="e">
        <f t="shared" si="6"/>
        <v>#DIV/0!</v>
      </c>
    </row>
    <row r="99" spans="1:8" ht="15" hidden="1" customHeight="1" x14ac:dyDescent="0.35">
      <c r="A99" s="10">
        <v>551</v>
      </c>
      <c r="B99" s="11"/>
      <c r="C99" s="11">
        <v>4122</v>
      </c>
      <c r="D99" s="11" t="s">
        <v>546</v>
      </c>
      <c r="E99" s="53"/>
      <c r="F99" s="181"/>
      <c r="G99" s="112"/>
      <c r="H99" s="111" t="e">
        <f t="shared" si="6"/>
        <v>#DIV/0!</v>
      </c>
    </row>
    <row r="100" spans="1:8" ht="15" hidden="1" customHeight="1" x14ac:dyDescent="0.35">
      <c r="A100" s="34"/>
      <c r="B100" s="28"/>
      <c r="C100" s="28">
        <v>4216</v>
      </c>
      <c r="D100" s="28" t="s">
        <v>78</v>
      </c>
      <c r="E100" s="53"/>
      <c r="F100" s="181"/>
      <c r="G100" s="112"/>
      <c r="H100" s="111" t="e">
        <f t="shared" si="6"/>
        <v>#DIV/0!</v>
      </c>
    </row>
    <row r="101" spans="1:8" ht="15" hidden="1" customHeight="1" x14ac:dyDescent="0.35">
      <c r="A101" s="11"/>
      <c r="B101" s="11"/>
      <c r="C101" s="11">
        <v>4216</v>
      </c>
      <c r="D101" s="11" t="s">
        <v>77</v>
      </c>
      <c r="E101" s="53"/>
      <c r="F101" s="181"/>
      <c r="G101" s="112"/>
      <c r="H101" s="111" t="e">
        <f t="shared" si="6"/>
        <v>#DIV/0!</v>
      </c>
    </row>
    <row r="102" spans="1:8" ht="15" hidden="1" customHeight="1" x14ac:dyDescent="0.35">
      <c r="A102" s="11"/>
      <c r="B102" s="11"/>
      <c r="C102" s="11">
        <v>4152</v>
      </c>
      <c r="D102" s="28" t="s">
        <v>90</v>
      </c>
      <c r="E102" s="53"/>
      <c r="F102" s="181"/>
      <c r="G102" s="112"/>
      <c r="H102" s="111" t="e">
        <f t="shared" si="6"/>
        <v>#DIV/0!</v>
      </c>
    </row>
    <row r="103" spans="1:8" ht="15" hidden="1" customHeight="1" x14ac:dyDescent="0.35">
      <c r="A103" s="10">
        <v>617</v>
      </c>
      <c r="B103" s="11"/>
      <c r="C103" s="11">
        <v>4222</v>
      </c>
      <c r="D103" s="11" t="s">
        <v>76</v>
      </c>
      <c r="E103" s="53"/>
      <c r="F103" s="181"/>
      <c r="G103" s="112"/>
      <c r="H103" s="111" t="e">
        <f t="shared" si="6"/>
        <v>#DIV/0!</v>
      </c>
    </row>
    <row r="104" spans="1:8" ht="15" hidden="1" customHeight="1" x14ac:dyDescent="0.35">
      <c r="A104" s="10"/>
      <c r="B104" s="11">
        <v>3341</v>
      </c>
      <c r="C104" s="11">
        <v>2111</v>
      </c>
      <c r="D104" s="11" t="s">
        <v>75</v>
      </c>
      <c r="E104" s="53"/>
      <c r="F104" s="181"/>
      <c r="G104" s="112"/>
      <c r="H104" s="111" t="e">
        <f t="shared" si="6"/>
        <v>#DIV/0!</v>
      </c>
    </row>
    <row r="105" spans="1:8" ht="15.45" hidden="1" x14ac:dyDescent="0.4">
      <c r="A105" s="43">
        <v>359</v>
      </c>
      <c r="B105" s="27"/>
      <c r="C105" s="45">
        <v>4122</v>
      </c>
      <c r="D105" s="31" t="s">
        <v>333</v>
      </c>
      <c r="E105" s="53"/>
      <c r="F105" s="181"/>
      <c r="G105" s="112"/>
      <c r="H105" s="111" t="e">
        <f t="shared" si="6"/>
        <v>#DIV/0!</v>
      </c>
    </row>
    <row r="106" spans="1:8" ht="15.45" hidden="1" x14ac:dyDescent="0.4">
      <c r="A106" s="43"/>
      <c r="B106" s="27"/>
      <c r="C106" s="45">
        <v>4122</v>
      </c>
      <c r="D106" s="31" t="s">
        <v>332</v>
      </c>
      <c r="E106" s="53"/>
      <c r="F106" s="181"/>
      <c r="G106" s="112"/>
      <c r="H106" s="111" t="e">
        <f t="shared" si="6"/>
        <v>#DIV/0!</v>
      </c>
    </row>
    <row r="107" spans="1:8" ht="15.45" hidden="1" x14ac:dyDescent="0.4">
      <c r="A107" s="43">
        <v>379</v>
      </c>
      <c r="B107" s="27"/>
      <c r="C107" s="45">
        <v>4122</v>
      </c>
      <c r="D107" s="31" t="s">
        <v>334</v>
      </c>
      <c r="E107" s="53"/>
      <c r="F107" s="181"/>
      <c r="G107" s="112"/>
      <c r="H107" s="111" t="e">
        <f t="shared" si="6"/>
        <v>#DIV/0!</v>
      </c>
    </row>
    <row r="108" spans="1:8" ht="15.45" hidden="1" x14ac:dyDescent="0.4">
      <c r="A108" s="248"/>
      <c r="B108" s="15"/>
      <c r="C108" s="45"/>
      <c r="D108" s="31"/>
      <c r="E108" s="53"/>
      <c r="F108" s="181"/>
      <c r="G108" s="112"/>
      <c r="H108" s="111" t="e">
        <f t="shared" si="6"/>
        <v>#DIV/0!</v>
      </c>
    </row>
    <row r="109" spans="1:8" hidden="1" x14ac:dyDescent="0.35">
      <c r="A109" s="42"/>
      <c r="B109" s="41">
        <v>3699</v>
      </c>
      <c r="C109" s="39">
        <v>2111</v>
      </c>
      <c r="D109" s="38" t="s">
        <v>337</v>
      </c>
      <c r="E109" s="53"/>
      <c r="F109" s="181"/>
      <c r="G109" s="112"/>
      <c r="H109" s="111" t="e">
        <f t="shared" si="6"/>
        <v>#DIV/0!</v>
      </c>
    </row>
    <row r="110" spans="1:8" hidden="1" x14ac:dyDescent="0.35">
      <c r="A110" s="10">
        <v>521</v>
      </c>
      <c r="B110" s="11"/>
      <c r="C110" s="11">
        <v>4222</v>
      </c>
      <c r="D110" s="11" t="s">
        <v>583</v>
      </c>
      <c r="E110" s="53"/>
      <c r="F110" s="181"/>
      <c r="G110" s="112"/>
      <c r="H110" s="111" t="e">
        <f t="shared" si="6"/>
        <v>#DIV/0!</v>
      </c>
    </row>
    <row r="111" spans="1:8" x14ac:dyDescent="0.35">
      <c r="A111" s="10"/>
      <c r="B111" s="11">
        <v>3349</v>
      </c>
      <c r="C111" s="11">
        <v>2111</v>
      </c>
      <c r="D111" s="11" t="s">
        <v>204</v>
      </c>
      <c r="E111" s="53">
        <v>0</v>
      </c>
      <c r="F111" s="181">
        <v>0</v>
      </c>
      <c r="G111" s="112">
        <v>113.7</v>
      </c>
      <c r="H111" s="111" t="e">
        <f t="shared" si="6"/>
        <v>#DIV/0!</v>
      </c>
    </row>
    <row r="112" spans="1:8" ht="15" hidden="1" customHeight="1" x14ac:dyDescent="0.35">
      <c r="A112" s="10"/>
      <c r="B112" s="11">
        <v>3699</v>
      </c>
      <c r="C112" s="11">
        <v>2111</v>
      </c>
      <c r="D112" s="11" t="s">
        <v>416</v>
      </c>
      <c r="E112" s="53"/>
      <c r="F112" s="181"/>
      <c r="G112" s="112"/>
      <c r="H112" s="111" t="e">
        <f t="shared" si="6"/>
        <v>#DIV/0!</v>
      </c>
    </row>
    <row r="113" spans="1:8" ht="15" hidden="1" customHeight="1" x14ac:dyDescent="0.35">
      <c r="A113" s="10"/>
      <c r="B113" s="11">
        <v>3699</v>
      </c>
      <c r="C113" s="11">
        <v>3121</v>
      </c>
      <c r="D113" s="11" t="s">
        <v>534</v>
      </c>
      <c r="E113" s="53"/>
      <c r="F113" s="181"/>
      <c r="G113" s="112"/>
      <c r="H113" s="111" t="e">
        <f t="shared" si="6"/>
        <v>#DIV/0!</v>
      </c>
    </row>
    <row r="114" spans="1:8" ht="15" hidden="1" customHeight="1" x14ac:dyDescent="0.35">
      <c r="A114" s="10"/>
      <c r="B114" s="11">
        <v>5512</v>
      </c>
      <c r="C114" s="11">
        <v>2111</v>
      </c>
      <c r="D114" s="11" t="s">
        <v>74</v>
      </c>
      <c r="E114" s="53"/>
      <c r="F114" s="181"/>
      <c r="G114" s="112"/>
      <c r="H114" s="111" t="e">
        <f t="shared" si="6"/>
        <v>#DIV/0!</v>
      </c>
    </row>
    <row r="115" spans="1:8" ht="15" hidden="1" customHeight="1" x14ac:dyDescent="0.35">
      <c r="A115" s="10"/>
      <c r="B115" s="11">
        <v>5512</v>
      </c>
      <c r="C115" s="11">
        <v>2322</v>
      </c>
      <c r="D115" s="11" t="s">
        <v>73</v>
      </c>
      <c r="E115" s="53"/>
      <c r="F115" s="181"/>
      <c r="G115" s="112"/>
      <c r="H115" s="111" t="e">
        <f t="shared" si="6"/>
        <v>#DIV/0!</v>
      </c>
    </row>
    <row r="116" spans="1:8" ht="15" hidden="1" customHeight="1" x14ac:dyDescent="0.35">
      <c r="A116" s="10"/>
      <c r="B116" s="11">
        <v>5512</v>
      </c>
      <c r="C116" s="11">
        <v>2324</v>
      </c>
      <c r="D116" s="11" t="s">
        <v>205</v>
      </c>
      <c r="E116" s="53"/>
      <c r="F116" s="181"/>
      <c r="G116" s="112"/>
      <c r="H116" s="111" t="e">
        <f t="shared" si="6"/>
        <v>#DIV/0!</v>
      </c>
    </row>
    <row r="117" spans="1:8" ht="15" hidden="1" customHeight="1" x14ac:dyDescent="0.35">
      <c r="A117" s="10"/>
      <c r="B117" s="11">
        <v>5512</v>
      </c>
      <c r="C117" s="11">
        <v>3113</v>
      </c>
      <c r="D117" s="11" t="s">
        <v>206</v>
      </c>
      <c r="E117" s="53"/>
      <c r="F117" s="181"/>
      <c r="G117" s="112"/>
      <c r="H117" s="111" t="e">
        <f t="shared" si="6"/>
        <v>#DIV/0!</v>
      </c>
    </row>
    <row r="118" spans="1:8" ht="15" hidden="1" customHeight="1" x14ac:dyDescent="0.35">
      <c r="A118" s="10"/>
      <c r="B118" s="11">
        <v>5512</v>
      </c>
      <c r="C118" s="11">
        <v>3122</v>
      </c>
      <c r="D118" s="11" t="s">
        <v>72</v>
      </c>
      <c r="E118" s="53"/>
      <c r="F118" s="181"/>
      <c r="G118" s="112"/>
      <c r="H118" s="111" t="e">
        <f t="shared" si="6"/>
        <v>#DIV/0!</v>
      </c>
    </row>
    <row r="119" spans="1:8" hidden="1" x14ac:dyDescent="0.35">
      <c r="A119" s="40"/>
      <c r="B119" s="39">
        <v>3599</v>
      </c>
      <c r="C119" s="11">
        <v>2321</v>
      </c>
      <c r="D119" s="11" t="s">
        <v>340</v>
      </c>
      <c r="E119" s="53"/>
      <c r="F119" s="181"/>
      <c r="G119" s="112"/>
      <c r="H119" s="111" t="e">
        <f t="shared" si="6"/>
        <v>#DIV/0!</v>
      </c>
    </row>
    <row r="120" spans="1:8" hidden="1" x14ac:dyDescent="0.35">
      <c r="A120" s="40"/>
      <c r="B120" s="39">
        <v>3349</v>
      </c>
      <c r="C120" s="11">
        <v>2111</v>
      </c>
      <c r="D120" s="11" t="s">
        <v>465</v>
      </c>
      <c r="E120" s="53"/>
      <c r="F120" s="181"/>
      <c r="G120" s="112"/>
      <c r="H120" s="111" t="e">
        <f t="shared" si="6"/>
        <v>#DIV/0!</v>
      </c>
    </row>
    <row r="121" spans="1:8" ht="15" hidden="1" customHeight="1" x14ac:dyDescent="0.35">
      <c r="A121" s="10"/>
      <c r="B121" s="11">
        <v>3900</v>
      </c>
      <c r="C121" s="11">
        <v>2329</v>
      </c>
      <c r="D121" s="11" t="s">
        <v>489</v>
      </c>
      <c r="E121" s="53"/>
      <c r="F121" s="181"/>
      <c r="G121" s="112"/>
      <c r="H121" s="111" t="e">
        <f t="shared" si="6"/>
        <v>#DIV/0!</v>
      </c>
    </row>
    <row r="122" spans="1:8" hidden="1" x14ac:dyDescent="0.35">
      <c r="A122" s="10"/>
      <c r="B122" s="11">
        <v>5272</v>
      </c>
      <c r="C122" s="11">
        <v>2212</v>
      </c>
      <c r="D122" s="11" t="s">
        <v>529</v>
      </c>
      <c r="E122" s="53"/>
      <c r="F122" s="181"/>
      <c r="G122" s="112"/>
      <c r="H122" s="111" t="e">
        <f t="shared" si="6"/>
        <v>#DIV/0!</v>
      </c>
    </row>
    <row r="123" spans="1:8" ht="15" hidden="1" customHeight="1" x14ac:dyDescent="0.35">
      <c r="A123" s="10">
        <v>211</v>
      </c>
      <c r="B123" s="11">
        <v>5512</v>
      </c>
      <c r="C123" s="11">
        <v>2321</v>
      </c>
      <c r="D123" s="11" t="s">
        <v>568</v>
      </c>
      <c r="E123" s="53"/>
      <c r="F123" s="181"/>
      <c r="G123" s="112"/>
      <c r="H123" s="111" t="e">
        <f t="shared" si="6"/>
        <v>#DIV/0!</v>
      </c>
    </row>
    <row r="124" spans="1:8" ht="15" hidden="1" customHeight="1" x14ac:dyDescent="0.35">
      <c r="A124" s="10">
        <v>211</v>
      </c>
      <c r="B124" s="11">
        <v>5512</v>
      </c>
      <c r="C124" s="11">
        <v>2322</v>
      </c>
      <c r="D124" s="11" t="s">
        <v>73</v>
      </c>
      <c r="E124" s="53"/>
      <c r="F124" s="181"/>
      <c r="G124" s="112"/>
      <c r="H124" s="111" t="e">
        <f t="shared" si="6"/>
        <v>#DIV/0!</v>
      </c>
    </row>
    <row r="125" spans="1:8" ht="17.25" customHeight="1" x14ac:dyDescent="0.35">
      <c r="A125" s="10"/>
      <c r="B125" s="11">
        <v>5512</v>
      </c>
      <c r="C125" s="11">
        <v>3113</v>
      </c>
      <c r="D125" s="11" t="s">
        <v>575</v>
      </c>
      <c r="E125" s="53">
        <v>3500</v>
      </c>
      <c r="F125" s="181">
        <v>3500</v>
      </c>
      <c r="G125" s="112">
        <v>0</v>
      </c>
      <c r="H125" s="111">
        <f t="shared" si="6"/>
        <v>0</v>
      </c>
    </row>
    <row r="126" spans="1:8" x14ac:dyDescent="0.35">
      <c r="A126" s="10"/>
      <c r="B126" s="11">
        <v>6171</v>
      </c>
      <c r="C126" s="11">
        <v>2111</v>
      </c>
      <c r="D126" s="11" t="s">
        <v>467</v>
      </c>
      <c r="E126" s="53">
        <v>250</v>
      </c>
      <c r="F126" s="181">
        <v>250</v>
      </c>
      <c r="G126" s="112">
        <v>129.80000000000001</v>
      </c>
      <c r="H126" s="111">
        <f t="shared" si="6"/>
        <v>51.92</v>
      </c>
    </row>
    <row r="127" spans="1:8" ht="15" hidden="1" customHeight="1" x14ac:dyDescent="0.35">
      <c r="A127" s="10"/>
      <c r="B127" s="11">
        <v>6171</v>
      </c>
      <c r="C127" s="11">
        <v>2131</v>
      </c>
      <c r="D127" s="11" t="s">
        <v>466</v>
      </c>
      <c r="E127" s="53"/>
      <c r="F127" s="181"/>
      <c r="G127" s="112"/>
      <c r="H127" s="111" t="e">
        <f t="shared" si="6"/>
        <v>#DIV/0!</v>
      </c>
    </row>
    <row r="128" spans="1:8" x14ac:dyDescent="0.35">
      <c r="A128" s="10"/>
      <c r="B128" s="11">
        <v>6171</v>
      </c>
      <c r="C128" s="11">
        <v>2132</v>
      </c>
      <c r="D128" s="11" t="s">
        <v>468</v>
      </c>
      <c r="E128" s="53">
        <v>88</v>
      </c>
      <c r="F128" s="181">
        <v>88</v>
      </c>
      <c r="G128" s="112">
        <v>0</v>
      </c>
      <c r="H128" s="111">
        <f t="shared" si="6"/>
        <v>0</v>
      </c>
    </row>
    <row r="129" spans="1:8" ht="15" hidden="1" customHeight="1" x14ac:dyDescent="0.35">
      <c r="A129" s="10"/>
      <c r="B129" s="11">
        <v>6171</v>
      </c>
      <c r="C129" s="11">
        <v>2212</v>
      </c>
      <c r="D129" s="11" t="s">
        <v>207</v>
      </c>
      <c r="E129" s="53"/>
      <c r="F129" s="181"/>
      <c r="G129" s="112"/>
      <c r="H129" s="111" t="e">
        <f t="shared" si="6"/>
        <v>#DIV/0!</v>
      </c>
    </row>
    <row r="130" spans="1:8" ht="15" hidden="1" customHeight="1" x14ac:dyDescent="0.35">
      <c r="A130" s="10"/>
      <c r="B130" s="11">
        <v>6171</v>
      </c>
      <c r="C130" s="11">
        <v>2133</v>
      </c>
      <c r="D130" s="11" t="s">
        <v>71</v>
      </c>
      <c r="E130" s="53"/>
      <c r="F130" s="181"/>
      <c r="G130" s="112"/>
      <c r="H130" s="111" t="e">
        <f t="shared" si="6"/>
        <v>#DIV/0!</v>
      </c>
    </row>
    <row r="131" spans="1:8" ht="15" hidden="1" customHeight="1" x14ac:dyDescent="0.35">
      <c r="A131" s="10"/>
      <c r="B131" s="11">
        <v>6171</v>
      </c>
      <c r="C131" s="11">
        <v>2310</v>
      </c>
      <c r="D131" s="11" t="s">
        <v>70</v>
      </c>
      <c r="E131" s="53"/>
      <c r="F131" s="181"/>
      <c r="G131" s="112"/>
      <c r="H131" s="111" t="e">
        <f t="shared" si="6"/>
        <v>#DIV/0!</v>
      </c>
    </row>
    <row r="132" spans="1:8" ht="15" hidden="1" customHeight="1" x14ac:dyDescent="0.35">
      <c r="A132" s="10"/>
      <c r="B132" s="11">
        <v>6171</v>
      </c>
      <c r="C132" s="11">
        <v>2322</v>
      </c>
      <c r="D132" s="11" t="s">
        <v>208</v>
      </c>
      <c r="E132" s="53"/>
      <c r="F132" s="181"/>
      <c r="G132" s="112"/>
      <c r="H132" s="111" t="e">
        <f t="shared" si="6"/>
        <v>#DIV/0!</v>
      </c>
    </row>
    <row r="133" spans="1:8" ht="15.45" thickBot="1" x14ac:dyDescent="0.4">
      <c r="A133" s="10"/>
      <c r="B133" s="11">
        <v>6171</v>
      </c>
      <c r="C133" s="11">
        <v>2324</v>
      </c>
      <c r="D133" s="11" t="s">
        <v>303</v>
      </c>
      <c r="E133" s="53">
        <v>0</v>
      </c>
      <c r="F133" s="181">
        <v>0</v>
      </c>
      <c r="G133" s="112">
        <v>137.6</v>
      </c>
      <c r="H133" s="111" t="e">
        <f t="shared" si="6"/>
        <v>#DIV/0!</v>
      </c>
    </row>
    <row r="134" spans="1:8" ht="15" hidden="1" customHeight="1" x14ac:dyDescent="0.35">
      <c r="A134" s="10"/>
      <c r="B134" s="11">
        <v>6171</v>
      </c>
      <c r="C134" s="11">
        <v>2329</v>
      </c>
      <c r="D134" s="11" t="s">
        <v>69</v>
      </c>
      <c r="E134" s="53"/>
      <c r="F134" s="181"/>
      <c r="G134" s="112"/>
      <c r="H134" s="111" t="e">
        <f>(#REF!/F134)*100</f>
        <v>#REF!</v>
      </c>
    </row>
    <row r="135" spans="1:8" ht="15" hidden="1" customHeight="1" x14ac:dyDescent="0.35">
      <c r="A135" s="10"/>
      <c r="B135" s="11">
        <v>6409</v>
      </c>
      <c r="C135" s="11">
        <v>2328</v>
      </c>
      <c r="D135" s="11" t="s">
        <v>68</v>
      </c>
      <c r="E135" s="53"/>
      <c r="F135" s="181"/>
      <c r="G135" s="112"/>
      <c r="H135" s="111" t="e">
        <f>(#REF!/F135)*100</f>
        <v>#REF!</v>
      </c>
    </row>
    <row r="136" spans="1:8" ht="15.45" hidden="1" thickBot="1" x14ac:dyDescent="0.4">
      <c r="A136" s="10"/>
      <c r="B136" s="11">
        <v>6171</v>
      </c>
      <c r="C136" s="11">
        <v>2329</v>
      </c>
      <c r="D136" s="11" t="s">
        <v>306</v>
      </c>
      <c r="E136" s="53"/>
      <c r="F136" s="181"/>
      <c r="G136" s="112"/>
      <c r="H136" s="111" t="e">
        <f>(#REF!/F136)*100</f>
        <v>#REF!</v>
      </c>
    </row>
    <row r="137" spans="1:8" ht="15.45" hidden="1" thickBot="1" x14ac:dyDescent="0.4">
      <c r="A137" s="10"/>
      <c r="B137" s="11">
        <v>6171</v>
      </c>
      <c r="C137" s="11">
        <v>3113</v>
      </c>
      <c r="D137" s="11" t="s">
        <v>469</v>
      </c>
      <c r="E137" s="53"/>
      <c r="F137" s="181"/>
      <c r="G137" s="112"/>
      <c r="H137" s="111" t="e">
        <f>(#REF!/F137)*100</f>
        <v>#REF!</v>
      </c>
    </row>
    <row r="138" spans="1:8" ht="15.45" hidden="1" thickBot="1" x14ac:dyDescent="0.4">
      <c r="A138" s="10"/>
      <c r="B138" s="11">
        <v>6171</v>
      </c>
      <c r="C138" s="11">
        <v>3121</v>
      </c>
      <c r="D138" s="11" t="s">
        <v>470</v>
      </c>
      <c r="E138" s="53">
        <v>0</v>
      </c>
      <c r="F138" s="181"/>
      <c r="G138" s="112"/>
      <c r="H138" s="111" t="e">
        <f>(#REF!/F138)*100</f>
        <v>#REF!</v>
      </c>
    </row>
    <row r="139" spans="1:8" ht="15.45" hidden="1" thickBot="1" x14ac:dyDescent="0.4">
      <c r="A139" s="10"/>
      <c r="B139" s="11">
        <v>6171</v>
      </c>
      <c r="C139" s="11">
        <v>3113</v>
      </c>
      <c r="D139" s="11" t="s">
        <v>469</v>
      </c>
      <c r="E139" s="53">
        <v>0</v>
      </c>
      <c r="F139" s="181"/>
      <c r="G139" s="112"/>
      <c r="H139" s="111" t="e">
        <f>(#REF!/F139)*100</f>
        <v>#REF!</v>
      </c>
    </row>
    <row r="140" spans="1:8" ht="15.45" hidden="1" thickBot="1" x14ac:dyDescent="0.4">
      <c r="A140" s="10"/>
      <c r="B140" s="11">
        <v>6330</v>
      </c>
      <c r="C140" s="11">
        <v>4132</v>
      </c>
      <c r="D140" s="11" t="s">
        <v>32</v>
      </c>
      <c r="E140" s="53">
        <v>0</v>
      </c>
      <c r="F140" s="181"/>
      <c r="G140" s="112"/>
      <c r="H140" s="111" t="e">
        <f>(#REF!/F140)*100</f>
        <v>#REF!</v>
      </c>
    </row>
    <row r="141" spans="1:8" ht="15.45" hidden="1" thickBot="1" x14ac:dyDescent="0.4">
      <c r="A141" s="10"/>
      <c r="B141" s="11">
        <v>6310</v>
      </c>
      <c r="C141" s="11">
        <v>2141</v>
      </c>
      <c r="D141" s="11" t="s">
        <v>487</v>
      </c>
      <c r="E141" s="53">
        <v>0</v>
      </c>
      <c r="F141" s="181"/>
      <c r="G141" s="112"/>
      <c r="H141" s="111" t="e">
        <f>(#REF!/F141)*100</f>
        <v>#REF!</v>
      </c>
    </row>
    <row r="142" spans="1:8" ht="17.25" hidden="1" customHeight="1" thickBot="1" x14ac:dyDescent="0.4">
      <c r="A142" s="10"/>
      <c r="B142" s="11">
        <v>6409</v>
      </c>
      <c r="C142" s="11">
        <v>2328</v>
      </c>
      <c r="D142" s="11" t="s">
        <v>300</v>
      </c>
      <c r="E142" s="53">
        <v>0</v>
      </c>
      <c r="F142" s="181">
        <v>0</v>
      </c>
      <c r="G142" s="112"/>
      <c r="H142" s="111" t="e">
        <f>(#REF!/F142)*100</f>
        <v>#REF!</v>
      </c>
    </row>
    <row r="143" spans="1:8" ht="17.25" hidden="1" customHeight="1" thickBot="1" x14ac:dyDescent="0.4">
      <c r="A143" s="10"/>
      <c r="B143" s="11">
        <v>6409</v>
      </c>
      <c r="C143" s="11">
        <v>2329</v>
      </c>
      <c r="D143" s="11" t="s">
        <v>410</v>
      </c>
      <c r="E143" s="53">
        <v>0</v>
      </c>
      <c r="F143" s="181">
        <v>0</v>
      </c>
      <c r="G143" s="112">
        <v>0</v>
      </c>
      <c r="H143" s="111" t="e">
        <f>(#REF!/F143)*100</f>
        <v>#REF!</v>
      </c>
    </row>
    <row r="144" spans="1:8" s="6" customFormat="1" ht="21.75" customHeight="1" thickTop="1" thickBot="1" x14ac:dyDescent="0.45">
      <c r="A144" s="226"/>
      <c r="B144" s="37"/>
      <c r="C144" s="37"/>
      <c r="D144" s="36" t="s">
        <v>67</v>
      </c>
      <c r="E144" s="87">
        <f t="shared" ref="E144:G144" si="7">SUM(E71:E143)</f>
        <v>7916</v>
      </c>
      <c r="F144" s="184">
        <f t="shared" si="7"/>
        <v>7916</v>
      </c>
      <c r="G144" s="203">
        <f t="shared" si="7"/>
        <v>3639.7</v>
      </c>
      <c r="H144" s="117">
        <f t="shared" ref="H144" si="8">(G144/F144)*100</f>
        <v>45.979029813036888</v>
      </c>
    </row>
    <row r="145" spans="1:8" ht="15" customHeight="1" x14ac:dyDescent="0.4">
      <c r="A145" s="7"/>
      <c r="B145" s="7"/>
      <c r="C145" s="7"/>
      <c r="D145" s="8"/>
      <c r="E145" s="95"/>
      <c r="F145" s="95"/>
    </row>
    <row r="146" spans="1:8" ht="12.75" hidden="1" customHeight="1" x14ac:dyDescent="0.4">
      <c r="A146" s="7"/>
      <c r="B146" s="7"/>
      <c r="C146" s="7"/>
      <c r="D146" s="8"/>
      <c r="E146" s="95"/>
      <c r="F146" s="95"/>
    </row>
    <row r="147" spans="1:8" ht="29.25" customHeight="1" thickBot="1" x14ac:dyDescent="0.45">
      <c r="A147" s="7"/>
      <c r="B147" s="7"/>
      <c r="C147" s="7"/>
      <c r="D147" s="8"/>
      <c r="E147" s="95"/>
      <c r="F147" s="95"/>
    </row>
    <row r="148" spans="1:8" ht="15.45" x14ac:dyDescent="0.4">
      <c r="A148" s="22" t="s">
        <v>14</v>
      </c>
      <c r="B148" s="22" t="s">
        <v>413</v>
      </c>
      <c r="C148" s="22" t="s">
        <v>414</v>
      </c>
      <c r="D148" s="21" t="s">
        <v>12</v>
      </c>
      <c r="E148" s="20" t="s">
        <v>11</v>
      </c>
      <c r="F148" s="20" t="s">
        <v>11</v>
      </c>
      <c r="G148" s="20" t="s">
        <v>0</v>
      </c>
      <c r="H148" s="113" t="s">
        <v>357</v>
      </c>
    </row>
    <row r="149" spans="1:8" ht="15.75" customHeight="1" thickBot="1" x14ac:dyDescent="0.45">
      <c r="A149" s="19"/>
      <c r="B149" s="19"/>
      <c r="C149" s="19"/>
      <c r="D149" s="18"/>
      <c r="E149" s="189" t="s">
        <v>10</v>
      </c>
      <c r="F149" s="191" t="s">
        <v>9</v>
      </c>
      <c r="G149" s="216" t="s">
        <v>587</v>
      </c>
      <c r="H149" s="120" t="s">
        <v>358</v>
      </c>
    </row>
    <row r="150" spans="1:8" ht="16.5" customHeight="1" thickTop="1" x14ac:dyDescent="0.4">
      <c r="A150" s="27">
        <v>50</v>
      </c>
      <c r="B150" s="27"/>
      <c r="C150" s="27"/>
      <c r="D150" s="26" t="s">
        <v>355</v>
      </c>
      <c r="E150" s="52"/>
      <c r="F150" s="192"/>
      <c r="G150" s="204"/>
      <c r="H150" s="124"/>
    </row>
    <row r="151" spans="1:8" ht="16.5" customHeight="1" x14ac:dyDescent="0.4">
      <c r="A151" s="35"/>
      <c r="B151" s="27"/>
      <c r="C151" s="27"/>
      <c r="D151" s="26"/>
      <c r="E151" s="52"/>
      <c r="F151" s="193"/>
      <c r="G151" s="202"/>
      <c r="H151" s="115"/>
    </row>
    <row r="152" spans="1:8" x14ac:dyDescent="0.35">
      <c r="A152" s="10"/>
      <c r="B152" s="11"/>
      <c r="C152" s="11">
        <v>1353</v>
      </c>
      <c r="D152" s="11" t="s">
        <v>56</v>
      </c>
      <c r="E152" s="53">
        <v>600</v>
      </c>
      <c r="F152" s="181">
        <v>600</v>
      </c>
      <c r="G152" s="112">
        <v>152.69999999999999</v>
      </c>
      <c r="H152" s="111">
        <f t="shared" ref="H152:H177" si="9">(G152/F152)*100</f>
        <v>25.45</v>
      </c>
    </row>
    <row r="153" spans="1:8" x14ac:dyDescent="0.35">
      <c r="A153" s="11"/>
      <c r="B153" s="11"/>
      <c r="C153" s="11">
        <v>1359</v>
      </c>
      <c r="D153" s="11" t="s">
        <v>55</v>
      </c>
      <c r="E153" s="53">
        <v>0</v>
      </c>
      <c r="F153" s="181">
        <v>0</v>
      </c>
      <c r="G153" s="112">
        <v>-96</v>
      </c>
      <c r="H153" s="111" t="e">
        <f t="shared" si="9"/>
        <v>#DIV/0!</v>
      </c>
    </row>
    <row r="154" spans="1:8" x14ac:dyDescent="0.35">
      <c r="A154" s="11"/>
      <c r="B154" s="11"/>
      <c r="C154" s="11">
        <v>1361</v>
      </c>
      <c r="D154" s="11" t="s">
        <v>29</v>
      </c>
      <c r="E154" s="53">
        <v>8000</v>
      </c>
      <c r="F154" s="181">
        <v>8000</v>
      </c>
      <c r="G154" s="112">
        <v>2407.4</v>
      </c>
      <c r="H154" s="111">
        <f t="shared" si="9"/>
        <v>30.092500000000001</v>
      </c>
    </row>
    <row r="155" spans="1:8" hidden="1" x14ac:dyDescent="0.35">
      <c r="A155" s="11">
        <v>13011</v>
      </c>
      <c r="B155" s="11"/>
      <c r="C155" s="11">
        <v>4116</v>
      </c>
      <c r="D155" s="11" t="s">
        <v>405</v>
      </c>
      <c r="E155" s="53"/>
      <c r="F155" s="181"/>
      <c r="G155" s="112"/>
      <c r="H155" s="111" t="e">
        <f t="shared" si="9"/>
        <v>#DIV/0!</v>
      </c>
    </row>
    <row r="156" spans="1:8" hidden="1" x14ac:dyDescent="0.35">
      <c r="A156" s="11">
        <v>13015</v>
      </c>
      <c r="B156" s="11"/>
      <c r="C156" s="11">
        <v>4116</v>
      </c>
      <c r="D156" s="11" t="s">
        <v>406</v>
      </c>
      <c r="E156" s="53"/>
      <c r="F156" s="181"/>
      <c r="G156" s="112"/>
      <c r="H156" s="111" t="e">
        <f t="shared" si="9"/>
        <v>#DIV/0!</v>
      </c>
    </row>
    <row r="157" spans="1:8" hidden="1" x14ac:dyDescent="0.35">
      <c r="A157" s="11">
        <v>13013</v>
      </c>
      <c r="B157" s="11"/>
      <c r="C157" s="11">
        <v>4116</v>
      </c>
      <c r="D157" s="11" t="s">
        <v>420</v>
      </c>
      <c r="E157" s="53"/>
      <c r="F157" s="181"/>
      <c r="G157" s="112"/>
      <c r="H157" s="111" t="e">
        <f t="shared" si="9"/>
        <v>#DIV/0!</v>
      </c>
    </row>
    <row r="158" spans="1:8" x14ac:dyDescent="0.35">
      <c r="A158" s="11"/>
      <c r="B158" s="11"/>
      <c r="C158" s="11">
        <v>4121</v>
      </c>
      <c r="D158" s="11" t="s">
        <v>54</v>
      </c>
      <c r="E158" s="53">
        <v>789</v>
      </c>
      <c r="F158" s="181">
        <v>789</v>
      </c>
      <c r="G158" s="112">
        <v>150</v>
      </c>
      <c r="H158" s="111">
        <f t="shared" si="9"/>
        <v>19.011406844106464</v>
      </c>
    </row>
    <row r="159" spans="1:8" hidden="1" x14ac:dyDescent="0.35">
      <c r="A159" s="10"/>
      <c r="B159" s="11"/>
      <c r="C159" s="11">
        <v>4122</v>
      </c>
      <c r="D159" s="11" t="s">
        <v>439</v>
      </c>
      <c r="E159" s="53"/>
      <c r="F159" s="181"/>
      <c r="G159" s="112"/>
      <c r="H159" s="111" t="e">
        <f t="shared" si="9"/>
        <v>#DIV/0!</v>
      </c>
    </row>
    <row r="160" spans="1:8" x14ac:dyDescent="0.35">
      <c r="A160" s="10"/>
      <c r="B160" s="11">
        <v>2169</v>
      </c>
      <c r="C160" s="11">
        <v>2212</v>
      </c>
      <c r="D160" s="11" t="s">
        <v>307</v>
      </c>
      <c r="E160" s="53">
        <v>150</v>
      </c>
      <c r="F160" s="181">
        <v>150</v>
      </c>
      <c r="G160" s="112">
        <v>9.5</v>
      </c>
      <c r="H160" s="111">
        <f t="shared" si="9"/>
        <v>6.3333333333333339</v>
      </c>
    </row>
    <row r="161" spans="1:8" hidden="1" x14ac:dyDescent="0.35">
      <c r="A161" s="10">
        <v>13013</v>
      </c>
      <c r="B161" s="11">
        <v>2219</v>
      </c>
      <c r="C161" s="11">
        <v>2212</v>
      </c>
      <c r="D161" s="11" t="s">
        <v>321</v>
      </c>
      <c r="E161" s="53"/>
      <c r="F161" s="181"/>
      <c r="G161" s="112"/>
      <c r="H161" s="111" t="e">
        <f t="shared" si="9"/>
        <v>#DIV/0!</v>
      </c>
    </row>
    <row r="162" spans="1:8" hidden="1" x14ac:dyDescent="0.35">
      <c r="A162" s="10"/>
      <c r="B162" s="11">
        <v>2169</v>
      </c>
      <c r="C162" s="11">
        <v>2324</v>
      </c>
      <c r="D162" s="11" t="s">
        <v>308</v>
      </c>
      <c r="E162" s="53"/>
      <c r="F162" s="181"/>
      <c r="G162" s="112"/>
      <c r="H162" s="111" t="e">
        <f t="shared" si="9"/>
        <v>#DIV/0!</v>
      </c>
    </row>
    <row r="163" spans="1:8" hidden="1" x14ac:dyDescent="0.35">
      <c r="A163" s="11"/>
      <c r="B163" s="11">
        <v>2219</v>
      </c>
      <c r="C163" s="11">
        <v>2324</v>
      </c>
      <c r="D163" s="11" t="s">
        <v>215</v>
      </c>
      <c r="E163" s="53"/>
      <c r="F163" s="181"/>
      <c r="G163" s="112"/>
      <c r="H163" s="111" t="e">
        <f t="shared" si="9"/>
        <v>#DIV/0!</v>
      </c>
    </row>
    <row r="164" spans="1:8" hidden="1" x14ac:dyDescent="0.35">
      <c r="A164" s="11"/>
      <c r="B164" s="11">
        <v>2229</v>
      </c>
      <c r="C164" s="11">
        <v>2212</v>
      </c>
      <c r="D164" s="11" t="s">
        <v>309</v>
      </c>
      <c r="E164" s="53"/>
      <c r="F164" s="181"/>
      <c r="G164" s="112"/>
      <c r="H164" s="111" t="e">
        <f t="shared" si="9"/>
        <v>#DIV/0!</v>
      </c>
    </row>
    <row r="165" spans="1:8" hidden="1" x14ac:dyDescent="0.35">
      <c r="A165" s="10"/>
      <c r="B165" s="11">
        <v>2229</v>
      </c>
      <c r="C165" s="11">
        <v>2324</v>
      </c>
      <c r="D165" s="11" t="s">
        <v>89</v>
      </c>
      <c r="E165" s="53"/>
      <c r="F165" s="181"/>
      <c r="G165" s="112"/>
      <c r="H165" s="111" t="e">
        <f t="shared" si="9"/>
        <v>#DIV/0!</v>
      </c>
    </row>
    <row r="166" spans="1:8" x14ac:dyDescent="0.35">
      <c r="A166" s="11"/>
      <c r="B166" s="11">
        <v>2299</v>
      </c>
      <c r="C166" s="11">
        <v>2212</v>
      </c>
      <c r="D166" s="11" t="s">
        <v>450</v>
      </c>
      <c r="E166" s="53">
        <v>20100</v>
      </c>
      <c r="F166" s="181">
        <v>20100</v>
      </c>
      <c r="G166" s="112">
        <v>5401.9</v>
      </c>
      <c r="H166" s="111">
        <f t="shared" si="9"/>
        <v>26.875124378109451</v>
      </c>
    </row>
    <row r="167" spans="1:8" ht="17.600000000000001" hidden="1" customHeight="1" x14ac:dyDescent="0.35">
      <c r="A167" s="10"/>
      <c r="B167" s="11">
        <v>2299</v>
      </c>
      <c r="C167" s="11">
        <v>2324</v>
      </c>
      <c r="D167" s="11" t="s">
        <v>481</v>
      </c>
      <c r="E167" s="53"/>
      <c r="F167" s="181"/>
      <c r="G167" s="112"/>
      <c r="H167" s="111" t="e">
        <f t="shared" si="9"/>
        <v>#DIV/0!</v>
      </c>
    </row>
    <row r="168" spans="1:8" x14ac:dyDescent="0.35">
      <c r="A168" s="10"/>
      <c r="B168" s="11">
        <v>3399</v>
      </c>
      <c r="C168" s="11">
        <v>2111</v>
      </c>
      <c r="D168" s="11" t="s">
        <v>471</v>
      </c>
      <c r="E168" s="53">
        <v>0</v>
      </c>
      <c r="F168" s="181">
        <v>0</v>
      </c>
      <c r="G168" s="112">
        <v>1</v>
      </c>
      <c r="H168" s="111" t="e">
        <f t="shared" si="9"/>
        <v>#DIV/0!</v>
      </c>
    </row>
    <row r="169" spans="1:8" hidden="1" x14ac:dyDescent="0.35">
      <c r="A169" s="10"/>
      <c r="B169" s="11">
        <v>3599</v>
      </c>
      <c r="C169" s="11">
        <v>2324</v>
      </c>
      <c r="D169" s="11" t="s">
        <v>451</v>
      </c>
      <c r="E169" s="53"/>
      <c r="F169" s="181"/>
      <c r="G169" s="112"/>
      <c r="H169" s="111" t="e">
        <f t="shared" si="9"/>
        <v>#DIV/0!</v>
      </c>
    </row>
    <row r="170" spans="1:8" hidden="1" x14ac:dyDescent="0.35">
      <c r="A170" s="11"/>
      <c r="B170" s="11">
        <v>3612</v>
      </c>
      <c r="C170" s="11">
        <v>2132</v>
      </c>
      <c r="D170" s="11" t="s">
        <v>417</v>
      </c>
      <c r="E170" s="53"/>
      <c r="F170" s="181"/>
      <c r="G170" s="112"/>
      <c r="H170" s="111" t="e">
        <f t="shared" si="9"/>
        <v>#DIV/0!</v>
      </c>
    </row>
    <row r="171" spans="1:8" hidden="1" x14ac:dyDescent="0.35">
      <c r="A171" s="11"/>
      <c r="B171" s="11">
        <v>4171</v>
      </c>
      <c r="C171" s="11">
        <v>2229</v>
      </c>
      <c r="D171" s="11" t="s">
        <v>63</v>
      </c>
      <c r="E171" s="53"/>
      <c r="F171" s="181"/>
      <c r="G171" s="112"/>
      <c r="H171" s="111" t="e">
        <f t="shared" si="9"/>
        <v>#DIV/0!</v>
      </c>
    </row>
    <row r="172" spans="1:8" hidden="1" x14ac:dyDescent="0.35">
      <c r="A172" s="11"/>
      <c r="B172" s="11">
        <v>4379</v>
      </c>
      <c r="C172" s="11">
        <v>2212</v>
      </c>
      <c r="D172" s="29" t="s">
        <v>62</v>
      </c>
      <c r="E172" s="53"/>
      <c r="F172" s="181"/>
      <c r="G172" s="112"/>
      <c r="H172" s="111" t="e">
        <f t="shared" si="9"/>
        <v>#DIV/0!</v>
      </c>
    </row>
    <row r="173" spans="1:8" hidden="1" x14ac:dyDescent="0.35">
      <c r="A173" s="11"/>
      <c r="B173" s="11">
        <v>4399</v>
      </c>
      <c r="C173" s="11">
        <v>2321</v>
      </c>
      <c r="D173" s="29" t="s">
        <v>440</v>
      </c>
      <c r="E173" s="53"/>
      <c r="F173" s="181"/>
      <c r="G173" s="112"/>
      <c r="H173" s="111" t="e">
        <f t="shared" si="9"/>
        <v>#DIV/0!</v>
      </c>
    </row>
    <row r="174" spans="1:8" hidden="1" x14ac:dyDescent="0.35">
      <c r="A174" s="11"/>
      <c r="B174" s="11">
        <v>5311</v>
      </c>
      <c r="C174" s="11">
        <v>3113</v>
      </c>
      <c r="D174" s="29" t="s">
        <v>441</v>
      </c>
      <c r="E174" s="53"/>
      <c r="F174" s="181"/>
      <c r="G174" s="112"/>
      <c r="H174" s="111" t="e">
        <f t="shared" si="9"/>
        <v>#DIV/0!</v>
      </c>
    </row>
    <row r="175" spans="1:8" hidden="1" x14ac:dyDescent="0.35">
      <c r="A175" s="11"/>
      <c r="B175" s="11">
        <v>5512</v>
      </c>
      <c r="C175" s="11">
        <v>2324</v>
      </c>
      <c r="D175" s="11" t="s">
        <v>392</v>
      </c>
      <c r="E175" s="53"/>
      <c r="F175" s="181"/>
      <c r="G175" s="112"/>
      <c r="H175" s="111" t="e">
        <f t="shared" si="9"/>
        <v>#DIV/0!</v>
      </c>
    </row>
    <row r="176" spans="1:8" hidden="1" x14ac:dyDescent="0.35">
      <c r="A176" s="11"/>
      <c r="B176" s="11">
        <v>6171</v>
      </c>
      <c r="C176" s="11">
        <v>2212</v>
      </c>
      <c r="D176" s="11" t="s">
        <v>400</v>
      </c>
      <c r="E176" s="53"/>
      <c r="F176" s="181"/>
      <c r="G176" s="112"/>
      <c r="H176" s="111" t="e">
        <f t="shared" si="9"/>
        <v>#DIV/0!</v>
      </c>
    </row>
    <row r="177" spans="1:8" ht="15.45" thickBot="1" x14ac:dyDescent="0.4">
      <c r="A177" s="11"/>
      <c r="B177" s="11">
        <v>6171</v>
      </c>
      <c r="C177" s="11">
        <v>2324</v>
      </c>
      <c r="D177" s="11" t="s">
        <v>452</v>
      </c>
      <c r="E177" s="53">
        <v>200</v>
      </c>
      <c r="F177" s="181">
        <v>200</v>
      </c>
      <c r="G177" s="112">
        <v>33.1</v>
      </c>
      <c r="H177" s="111">
        <f t="shared" si="9"/>
        <v>16.55</v>
      </c>
    </row>
    <row r="178" spans="1:8" ht="15.45" hidden="1" thickBot="1" x14ac:dyDescent="0.4">
      <c r="A178" s="11"/>
      <c r="B178" s="11">
        <v>6171</v>
      </c>
      <c r="C178" s="11">
        <v>2329</v>
      </c>
      <c r="D178" s="11" t="s">
        <v>216</v>
      </c>
      <c r="E178" s="53">
        <v>0</v>
      </c>
      <c r="F178" s="181">
        <v>0</v>
      </c>
      <c r="G178" s="112">
        <v>0</v>
      </c>
      <c r="H178" s="111" t="e">
        <f>(#REF!/F178)*100</f>
        <v>#REF!</v>
      </c>
    </row>
    <row r="179" spans="1:8" ht="18" hidden="1" customHeight="1" x14ac:dyDescent="0.35">
      <c r="A179" s="11"/>
      <c r="B179" s="11"/>
      <c r="C179" s="11">
        <v>4116</v>
      </c>
      <c r="D179" s="11" t="s">
        <v>323</v>
      </c>
      <c r="E179" s="53">
        <v>0</v>
      </c>
      <c r="F179" s="181">
        <v>0</v>
      </c>
      <c r="G179" s="112">
        <v>0</v>
      </c>
      <c r="H179" s="111" t="e">
        <f>(#REF!/F179)*100</f>
        <v>#REF!</v>
      </c>
    </row>
    <row r="180" spans="1:8" ht="25.5" hidden="1" customHeight="1" x14ac:dyDescent="0.35">
      <c r="A180" s="11"/>
      <c r="B180" s="11"/>
      <c r="C180" s="11">
        <v>4116</v>
      </c>
      <c r="D180" s="11" t="s">
        <v>347</v>
      </c>
      <c r="E180" s="53">
        <v>0</v>
      </c>
      <c r="F180" s="181">
        <v>0</v>
      </c>
      <c r="G180" s="112">
        <v>0</v>
      </c>
      <c r="H180" s="111" t="e">
        <f>(#REF!/F180)*100</f>
        <v>#REF!</v>
      </c>
    </row>
    <row r="181" spans="1:8" ht="15.45" hidden="1" thickBot="1" x14ac:dyDescent="0.4">
      <c r="A181" s="29"/>
      <c r="B181" s="11"/>
      <c r="C181" s="11">
        <v>4116</v>
      </c>
      <c r="D181" s="11" t="s">
        <v>348</v>
      </c>
      <c r="E181" s="53">
        <v>0</v>
      </c>
      <c r="F181" s="181">
        <v>0</v>
      </c>
      <c r="G181" s="112">
        <v>0</v>
      </c>
      <c r="H181" s="111" t="e">
        <f>(#REF!/F181)*100</f>
        <v>#REF!</v>
      </c>
    </row>
    <row r="182" spans="1:8" ht="15.45" hidden="1" thickBot="1" x14ac:dyDescent="0.4">
      <c r="A182" s="11"/>
      <c r="B182" s="11">
        <v>6330</v>
      </c>
      <c r="C182" s="11">
        <v>4132</v>
      </c>
      <c r="D182" s="11" t="s">
        <v>32</v>
      </c>
      <c r="E182" s="53">
        <v>0</v>
      </c>
      <c r="F182" s="181">
        <v>0</v>
      </c>
      <c r="G182" s="112">
        <v>0</v>
      </c>
      <c r="H182" s="111" t="e">
        <f>(#REF!/F182)*100</f>
        <v>#REF!</v>
      </c>
    </row>
    <row r="183" spans="1:8" ht="15.45" hidden="1" thickBot="1" x14ac:dyDescent="0.4">
      <c r="A183" s="11"/>
      <c r="B183" s="11">
        <v>6402</v>
      </c>
      <c r="C183" s="11">
        <v>2229</v>
      </c>
      <c r="D183" s="11" t="s">
        <v>19</v>
      </c>
      <c r="E183" s="53">
        <v>0</v>
      </c>
      <c r="F183" s="181">
        <v>0</v>
      </c>
      <c r="G183" s="112">
        <v>0</v>
      </c>
      <c r="H183" s="111" t="e">
        <f>(#REF!/F183)*100</f>
        <v>#REF!</v>
      </c>
    </row>
    <row r="184" spans="1:8" ht="19.5" hidden="1" customHeight="1" thickBot="1" x14ac:dyDescent="0.4">
      <c r="A184" s="11"/>
      <c r="B184" s="11">
        <v>6409</v>
      </c>
      <c r="C184" s="11">
        <v>2328</v>
      </c>
      <c r="D184" s="11" t="s">
        <v>514</v>
      </c>
      <c r="E184" s="53">
        <v>0</v>
      </c>
      <c r="F184" s="181">
        <v>0</v>
      </c>
      <c r="G184" s="112">
        <v>0</v>
      </c>
      <c r="H184" s="111" t="e">
        <f>(#REF!/F184)*100</f>
        <v>#REF!</v>
      </c>
    </row>
    <row r="185" spans="1:8" s="6" customFormat="1" ht="21.75" customHeight="1" thickTop="1" thickBot="1" x14ac:dyDescent="0.45">
      <c r="A185" s="9"/>
      <c r="B185" s="37"/>
      <c r="C185" s="37"/>
      <c r="D185" s="36" t="s">
        <v>60</v>
      </c>
      <c r="E185" s="87">
        <f t="shared" ref="E185:G185" si="10">SUM(E152:E184)</f>
        <v>29839</v>
      </c>
      <c r="F185" s="184">
        <f t="shared" si="10"/>
        <v>29839</v>
      </c>
      <c r="G185" s="203">
        <f t="shared" si="10"/>
        <v>8059.6</v>
      </c>
      <c r="H185" s="117">
        <f t="shared" ref="H185" si="11">(G185/F185)*100</f>
        <v>27.010288548543855</v>
      </c>
    </row>
    <row r="186" spans="1:8" s="123" customFormat="1" ht="21.75" customHeight="1" x14ac:dyDescent="0.4">
      <c r="D186" s="121"/>
      <c r="E186" s="95"/>
      <c r="F186" s="95"/>
      <c r="G186" s="122"/>
      <c r="H186" s="55"/>
    </row>
    <row r="187" spans="1:8" s="123" customFormat="1" ht="21.75" customHeight="1" thickBot="1" x14ac:dyDescent="0.45">
      <c r="D187" s="121"/>
      <c r="E187" s="95"/>
      <c r="F187" s="95"/>
      <c r="G187" s="122"/>
      <c r="H187" s="55"/>
    </row>
    <row r="188" spans="1:8" ht="15.45" x14ac:dyDescent="0.4">
      <c r="A188" s="22" t="s">
        <v>14</v>
      </c>
      <c r="B188" s="22" t="s">
        <v>413</v>
      </c>
      <c r="C188" s="22" t="s">
        <v>414</v>
      </c>
      <c r="D188" s="21" t="s">
        <v>12</v>
      </c>
      <c r="E188" s="20" t="s">
        <v>11</v>
      </c>
      <c r="F188" s="20" t="s">
        <v>11</v>
      </c>
      <c r="G188" s="20" t="s">
        <v>0</v>
      </c>
      <c r="H188" s="113" t="s">
        <v>357</v>
      </c>
    </row>
    <row r="189" spans="1:8" ht="15.75" customHeight="1" thickBot="1" x14ac:dyDescent="0.45">
      <c r="A189" s="19"/>
      <c r="B189" s="19"/>
      <c r="C189" s="19"/>
      <c r="D189" s="18"/>
      <c r="E189" s="189" t="s">
        <v>10</v>
      </c>
      <c r="F189" s="191" t="s">
        <v>9</v>
      </c>
      <c r="G189" s="216" t="s">
        <v>587</v>
      </c>
      <c r="H189" s="120" t="s">
        <v>358</v>
      </c>
    </row>
    <row r="190" spans="1:8" ht="16.5" customHeight="1" thickTop="1" x14ac:dyDescent="0.4">
      <c r="A190" s="27">
        <v>90</v>
      </c>
      <c r="B190" s="27"/>
      <c r="C190" s="27"/>
      <c r="D190" s="26" t="s">
        <v>53</v>
      </c>
      <c r="E190" s="52"/>
      <c r="F190" s="192"/>
      <c r="G190" s="205"/>
      <c r="H190" s="127"/>
    </row>
    <row r="191" spans="1:8" ht="16.5" customHeight="1" x14ac:dyDescent="0.4">
      <c r="A191" s="27"/>
      <c r="B191" s="27"/>
      <c r="C191" s="27"/>
      <c r="D191" s="26"/>
      <c r="E191" s="52"/>
      <c r="F191" s="193"/>
      <c r="G191" s="206"/>
      <c r="H191" s="125"/>
    </row>
    <row r="192" spans="1:8" hidden="1" x14ac:dyDescent="0.35">
      <c r="A192" s="11"/>
      <c r="B192" s="11"/>
      <c r="C192" s="11">
        <v>4116</v>
      </c>
      <c r="D192" s="11" t="s">
        <v>218</v>
      </c>
      <c r="E192" s="214">
        <v>0</v>
      </c>
      <c r="F192" s="194">
        <v>0</v>
      </c>
      <c r="G192" s="112">
        <v>0</v>
      </c>
      <c r="H192" s="111" t="e">
        <f>(#REF!/F192)*100</f>
        <v>#REF!</v>
      </c>
    </row>
    <row r="193" spans="1:8" hidden="1" x14ac:dyDescent="0.35">
      <c r="A193" s="11"/>
      <c r="B193" s="11"/>
      <c r="C193" s="11">
        <v>4116</v>
      </c>
      <c r="D193" s="11" t="s">
        <v>52</v>
      </c>
      <c r="E193" s="214">
        <v>0</v>
      </c>
      <c r="F193" s="194">
        <v>0</v>
      </c>
      <c r="G193" s="112">
        <v>0</v>
      </c>
      <c r="H193" s="111" t="e">
        <f>(#REF!/F193)*100</f>
        <v>#REF!</v>
      </c>
    </row>
    <row r="194" spans="1:8" hidden="1" x14ac:dyDescent="0.35">
      <c r="A194" s="10"/>
      <c r="B194" s="11"/>
      <c r="C194" s="11">
        <v>4116</v>
      </c>
      <c r="D194" s="11" t="s">
        <v>219</v>
      </c>
      <c r="E194" s="214">
        <v>0</v>
      </c>
      <c r="F194" s="194">
        <v>0</v>
      </c>
      <c r="G194" s="112">
        <v>0</v>
      </c>
      <c r="H194" s="111" t="e">
        <f>(#REF!/F194)*100</f>
        <v>#REF!</v>
      </c>
    </row>
    <row r="195" spans="1:8" ht="15" hidden="1" customHeight="1" x14ac:dyDescent="0.35">
      <c r="A195" s="11"/>
      <c r="B195" s="11"/>
      <c r="C195" s="11">
        <v>1361</v>
      </c>
      <c r="D195" s="11" t="s">
        <v>29</v>
      </c>
      <c r="E195" s="53"/>
      <c r="F195" s="181"/>
      <c r="G195" s="112"/>
      <c r="H195" s="111" t="e">
        <f>(#REF!/F195)*100</f>
        <v>#REF!</v>
      </c>
    </row>
    <row r="196" spans="1:8" ht="15" customHeight="1" x14ac:dyDescent="0.35">
      <c r="A196" s="11"/>
      <c r="B196" s="11"/>
      <c r="C196" s="11">
        <v>2460</v>
      </c>
      <c r="D196" s="11" t="s">
        <v>497</v>
      </c>
      <c r="E196" s="53">
        <v>0</v>
      </c>
      <c r="F196" s="181">
        <v>0</v>
      </c>
      <c r="G196" s="112">
        <v>1.5</v>
      </c>
      <c r="H196" s="111" t="e">
        <f t="shared" ref="H196:H218" si="12">(G196/F196)*100</f>
        <v>#DIV/0!</v>
      </c>
    </row>
    <row r="197" spans="1:8" ht="15" hidden="1" customHeight="1" x14ac:dyDescent="0.35">
      <c r="A197" s="11">
        <v>14033</v>
      </c>
      <c r="B197" s="11"/>
      <c r="C197" s="11">
        <v>4116</v>
      </c>
      <c r="D197" s="11" t="s">
        <v>285</v>
      </c>
      <c r="E197" s="53"/>
      <c r="F197" s="181"/>
      <c r="G197" s="112"/>
      <c r="H197" s="111" t="e">
        <f t="shared" si="12"/>
        <v>#DIV/0!</v>
      </c>
    </row>
    <row r="198" spans="1:8" ht="15" hidden="1" customHeight="1" x14ac:dyDescent="0.35">
      <c r="A198" s="11">
        <v>14036</v>
      </c>
      <c r="B198" s="11"/>
      <c r="C198" s="11">
        <v>4116</v>
      </c>
      <c r="D198" s="11" t="s">
        <v>569</v>
      </c>
      <c r="E198" s="53"/>
      <c r="F198" s="181"/>
      <c r="G198" s="112"/>
      <c r="H198" s="111" t="e">
        <f t="shared" si="12"/>
        <v>#DIV/0!</v>
      </c>
    </row>
    <row r="199" spans="1:8" ht="15" hidden="1" customHeight="1" x14ac:dyDescent="0.35">
      <c r="A199" s="11">
        <v>13013</v>
      </c>
      <c r="B199" s="11"/>
      <c r="C199" s="11">
        <v>4116</v>
      </c>
      <c r="D199" s="11" t="s">
        <v>504</v>
      </c>
      <c r="E199" s="53"/>
      <c r="F199" s="181"/>
      <c r="G199" s="112"/>
      <c r="H199" s="111" t="e">
        <f t="shared" si="12"/>
        <v>#DIV/0!</v>
      </c>
    </row>
    <row r="200" spans="1:8" ht="13.5" hidden="1" customHeight="1" x14ac:dyDescent="0.35">
      <c r="A200" s="10">
        <v>14032</v>
      </c>
      <c r="B200" s="11"/>
      <c r="C200" s="11">
        <v>4116</v>
      </c>
      <c r="D200" s="11" t="s">
        <v>411</v>
      </c>
      <c r="E200" s="53"/>
      <c r="F200" s="181"/>
      <c r="G200" s="112"/>
      <c r="H200" s="111" t="e">
        <f t="shared" si="12"/>
        <v>#DIV/0!</v>
      </c>
    </row>
    <row r="201" spans="1:8" ht="13.5" hidden="1" customHeight="1" x14ac:dyDescent="0.35">
      <c r="A201" s="10">
        <v>14990</v>
      </c>
      <c r="B201" s="11"/>
      <c r="C201" s="11">
        <v>4116</v>
      </c>
      <c r="D201" s="11" t="s">
        <v>520</v>
      </c>
      <c r="E201" s="53"/>
      <c r="F201" s="181"/>
      <c r="G201" s="112"/>
      <c r="H201" s="111" t="e">
        <f t="shared" si="12"/>
        <v>#DIV/0!</v>
      </c>
    </row>
    <row r="202" spans="1:8" ht="15" customHeight="1" x14ac:dyDescent="0.35">
      <c r="A202" s="13"/>
      <c r="B202" s="13"/>
      <c r="C202" s="13">
        <v>4121</v>
      </c>
      <c r="D202" s="11" t="s">
        <v>312</v>
      </c>
      <c r="E202" s="53">
        <v>1100</v>
      </c>
      <c r="F202" s="181">
        <v>1100</v>
      </c>
      <c r="G202" s="112">
        <v>75</v>
      </c>
      <c r="H202" s="111">
        <f t="shared" si="12"/>
        <v>6.8181818181818175</v>
      </c>
    </row>
    <row r="203" spans="1:8" ht="15" hidden="1" customHeight="1" x14ac:dyDescent="0.35">
      <c r="A203" s="11"/>
      <c r="B203" s="11"/>
      <c r="C203" s="11">
        <v>4216</v>
      </c>
      <c r="D203" s="126" t="s">
        <v>353</v>
      </c>
      <c r="E203" s="53"/>
      <c r="F203" s="181"/>
      <c r="G203" s="112"/>
      <c r="H203" s="111" t="e">
        <f t="shared" si="12"/>
        <v>#DIV/0!</v>
      </c>
    </row>
    <row r="204" spans="1:8" ht="15" hidden="1" customHeight="1" x14ac:dyDescent="0.35">
      <c r="A204" s="11">
        <v>14990</v>
      </c>
      <c r="B204" s="11"/>
      <c r="C204" s="11">
        <v>4216</v>
      </c>
      <c r="D204" s="13" t="s">
        <v>570</v>
      </c>
      <c r="E204" s="53"/>
      <c r="F204" s="181"/>
      <c r="G204" s="112"/>
      <c r="H204" s="111" t="e">
        <f t="shared" si="12"/>
        <v>#DIV/0!</v>
      </c>
    </row>
    <row r="205" spans="1:8" ht="15" hidden="1" customHeight="1" x14ac:dyDescent="0.35">
      <c r="A205" s="11"/>
      <c r="B205" s="11"/>
      <c r="C205" s="11">
        <v>4222</v>
      </c>
      <c r="D205" s="13" t="s">
        <v>505</v>
      </c>
      <c r="E205" s="53"/>
      <c r="F205" s="181"/>
      <c r="G205" s="112"/>
      <c r="H205" s="111" t="e">
        <f t="shared" si="12"/>
        <v>#DIV/0!</v>
      </c>
    </row>
    <row r="206" spans="1:8" ht="14.6" customHeight="1" x14ac:dyDescent="0.35">
      <c r="A206" s="11"/>
      <c r="B206" s="11">
        <v>2219</v>
      </c>
      <c r="C206" s="11">
        <v>2111</v>
      </c>
      <c r="D206" s="11" t="s">
        <v>51</v>
      </c>
      <c r="E206" s="53">
        <v>10000</v>
      </c>
      <c r="F206" s="181">
        <v>10000</v>
      </c>
      <c r="G206" s="112">
        <v>3146.7</v>
      </c>
      <c r="H206" s="111">
        <f t="shared" si="12"/>
        <v>31.466999999999999</v>
      </c>
    </row>
    <row r="207" spans="1:8" ht="14.6" hidden="1" customHeight="1" x14ac:dyDescent="0.35">
      <c r="A207" s="11"/>
      <c r="B207" s="11">
        <v>2219</v>
      </c>
      <c r="C207" s="11">
        <v>2322</v>
      </c>
      <c r="D207" s="11" t="s">
        <v>277</v>
      </c>
      <c r="E207" s="53"/>
      <c r="F207" s="181"/>
      <c r="G207" s="112"/>
      <c r="H207" s="111" t="e">
        <f t="shared" si="12"/>
        <v>#DIV/0!</v>
      </c>
    </row>
    <row r="208" spans="1:8" ht="14.6" customHeight="1" x14ac:dyDescent="0.35">
      <c r="A208" s="11"/>
      <c r="B208" s="11">
        <v>2219</v>
      </c>
      <c r="C208" s="11">
        <v>2324</v>
      </c>
      <c r="D208" s="11" t="s">
        <v>593</v>
      </c>
      <c r="E208" s="53">
        <v>0</v>
      </c>
      <c r="F208" s="181">
        <v>0</v>
      </c>
      <c r="G208" s="112">
        <v>9.1</v>
      </c>
      <c r="H208" s="111" t="e">
        <f t="shared" si="12"/>
        <v>#DIV/0!</v>
      </c>
    </row>
    <row r="209" spans="1:8" ht="14.6" hidden="1" customHeight="1" x14ac:dyDescent="0.35">
      <c r="A209" s="11"/>
      <c r="B209" s="11">
        <v>2219</v>
      </c>
      <c r="C209" s="11">
        <v>2329</v>
      </c>
      <c r="D209" s="11" t="s">
        <v>50</v>
      </c>
      <c r="E209" s="53"/>
      <c r="F209" s="181"/>
      <c r="G209" s="112"/>
      <c r="H209" s="111" t="e">
        <f t="shared" si="12"/>
        <v>#DIV/0!</v>
      </c>
    </row>
    <row r="210" spans="1:8" ht="14.6" hidden="1" customHeight="1" x14ac:dyDescent="0.35">
      <c r="A210" s="11"/>
      <c r="B210" s="11">
        <v>3419</v>
      </c>
      <c r="C210" s="11">
        <v>2321</v>
      </c>
      <c r="D210" s="11" t="s">
        <v>292</v>
      </c>
      <c r="E210" s="53"/>
      <c r="F210" s="181"/>
      <c r="G210" s="112"/>
      <c r="H210" s="111" t="e">
        <f t="shared" si="12"/>
        <v>#DIV/0!</v>
      </c>
    </row>
    <row r="211" spans="1:8" ht="14.6" hidden="1" customHeight="1" x14ac:dyDescent="0.35">
      <c r="A211" s="11"/>
      <c r="B211" s="11">
        <v>4379</v>
      </c>
      <c r="C211" s="11">
        <v>2212</v>
      </c>
      <c r="D211" s="11" t="s">
        <v>310</v>
      </c>
      <c r="E211" s="53"/>
      <c r="F211" s="181"/>
      <c r="G211" s="112"/>
      <c r="H211" s="111" t="e">
        <f t="shared" si="12"/>
        <v>#DIV/0!</v>
      </c>
    </row>
    <row r="212" spans="1:8" ht="14.6" customHeight="1" x14ac:dyDescent="0.35">
      <c r="A212" s="11"/>
      <c r="B212" s="11">
        <v>3421</v>
      </c>
      <c r="C212" s="11">
        <v>2324</v>
      </c>
      <c r="D212" s="11" t="s">
        <v>421</v>
      </c>
      <c r="E212" s="53">
        <v>0</v>
      </c>
      <c r="F212" s="181">
        <v>0</v>
      </c>
      <c r="G212" s="112">
        <v>9.5</v>
      </c>
      <c r="H212" s="111" t="e">
        <f t="shared" si="12"/>
        <v>#DIV/0!</v>
      </c>
    </row>
    <row r="213" spans="1:8" x14ac:dyDescent="0.35">
      <c r="A213" s="11"/>
      <c r="B213" s="11">
        <v>5311</v>
      </c>
      <c r="C213" s="11">
        <v>2111</v>
      </c>
      <c r="D213" s="11" t="s">
        <v>49</v>
      </c>
      <c r="E213" s="53">
        <v>435</v>
      </c>
      <c r="F213" s="181">
        <v>435</v>
      </c>
      <c r="G213" s="112">
        <v>94</v>
      </c>
      <c r="H213" s="111">
        <f t="shared" si="12"/>
        <v>21.609195402298852</v>
      </c>
    </row>
    <row r="214" spans="1:8" ht="14.15" customHeight="1" x14ac:dyDescent="0.35">
      <c r="A214" s="11"/>
      <c r="B214" s="11">
        <v>5311</v>
      </c>
      <c r="C214" s="11">
        <v>2212</v>
      </c>
      <c r="D214" s="11" t="s">
        <v>220</v>
      </c>
      <c r="E214" s="53">
        <v>1600</v>
      </c>
      <c r="F214" s="181">
        <v>1600</v>
      </c>
      <c r="G214" s="112">
        <v>83.1</v>
      </c>
      <c r="H214" s="111">
        <f t="shared" si="12"/>
        <v>5.1937499999999996</v>
      </c>
    </row>
    <row r="215" spans="1:8" ht="18" hidden="1" customHeight="1" x14ac:dyDescent="0.35">
      <c r="A215" s="29"/>
      <c r="B215" s="29">
        <v>5311</v>
      </c>
      <c r="C215" s="29">
        <v>2310</v>
      </c>
      <c r="D215" s="29" t="s">
        <v>225</v>
      </c>
      <c r="E215" s="53"/>
      <c r="F215" s="181"/>
      <c r="G215" s="112"/>
      <c r="H215" s="111" t="e">
        <f t="shared" si="12"/>
        <v>#DIV/0!</v>
      </c>
    </row>
    <row r="216" spans="1:8" ht="16.5" customHeight="1" x14ac:dyDescent="0.35">
      <c r="A216" s="11">
        <v>777</v>
      </c>
      <c r="B216" s="11">
        <v>5311</v>
      </c>
      <c r="C216" s="11">
        <v>2212</v>
      </c>
      <c r="D216" s="11" t="s">
        <v>311</v>
      </c>
      <c r="E216" s="53">
        <v>0</v>
      </c>
      <c r="F216" s="181">
        <v>0</v>
      </c>
      <c r="G216" s="112">
        <v>132.1</v>
      </c>
      <c r="H216" s="111" t="e">
        <f t="shared" si="12"/>
        <v>#DIV/0!</v>
      </c>
    </row>
    <row r="217" spans="1:8" ht="18" hidden="1" customHeight="1" x14ac:dyDescent="0.35">
      <c r="A217" s="29"/>
      <c r="B217" s="29">
        <v>5311</v>
      </c>
      <c r="C217" s="29">
        <v>2322</v>
      </c>
      <c r="D217" s="29" t="s">
        <v>226</v>
      </c>
      <c r="E217" s="53"/>
      <c r="F217" s="181"/>
      <c r="G217" s="112"/>
      <c r="H217" s="111" t="e">
        <f t="shared" si="12"/>
        <v>#DIV/0!</v>
      </c>
    </row>
    <row r="218" spans="1:8" ht="15.45" thickBot="1" x14ac:dyDescent="0.4">
      <c r="A218" s="11"/>
      <c r="B218" s="11">
        <v>5311</v>
      </c>
      <c r="C218" s="11">
        <v>2324</v>
      </c>
      <c r="D218" s="11" t="s">
        <v>221</v>
      </c>
      <c r="E218" s="53">
        <v>50</v>
      </c>
      <c r="F218" s="181">
        <v>50</v>
      </c>
      <c r="G218" s="112">
        <v>278.3</v>
      </c>
      <c r="H218" s="111">
        <f t="shared" si="12"/>
        <v>556.6</v>
      </c>
    </row>
    <row r="219" spans="1:8" ht="17.600000000000001" hidden="1" customHeight="1" x14ac:dyDescent="0.35">
      <c r="A219" s="29"/>
      <c r="B219" s="29">
        <v>5311</v>
      </c>
      <c r="C219" s="29">
        <v>2329</v>
      </c>
      <c r="D219" s="29" t="s">
        <v>222</v>
      </c>
      <c r="E219" s="53"/>
      <c r="F219" s="181"/>
      <c r="G219" s="112"/>
      <c r="H219" s="111" t="e">
        <f>(#REF!/F219)*100</f>
        <v>#REF!</v>
      </c>
    </row>
    <row r="220" spans="1:8" ht="15.75" hidden="1" customHeight="1" x14ac:dyDescent="0.35">
      <c r="A220" s="29"/>
      <c r="B220" s="29">
        <v>5311</v>
      </c>
      <c r="C220" s="29">
        <v>2329</v>
      </c>
      <c r="D220" s="29" t="s">
        <v>222</v>
      </c>
      <c r="E220" s="53"/>
      <c r="F220" s="181"/>
      <c r="G220" s="112"/>
      <c r="H220" s="111" t="e">
        <f>(#REF!/F220)*100</f>
        <v>#REF!</v>
      </c>
    </row>
    <row r="221" spans="1:8" ht="15.45" hidden="1" thickBot="1" x14ac:dyDescent="0.4">
      <c r="A221" s="29"/>
      <c r="B221" s="29">
        <v>5311</v>
      </c>
      <c r="C221" s="29">
        <v>3113</v>
      </c>
      <c r="D221" s="29" t="s">
        <v>223</v>
      </c>
      <c r="E221" s="53"/>
      <c r="F221" s="181"/>
      <c r="G221" s="112"/>
      <c r="H221" s="111" t="e">
        <f>(#REF!/F221)*100</f>
        <v>#REF!</v>
      </c>
    </row>
    <row r="222" spans="1:8" ht="15.45" hidden="1" thickBot="1" x14ac:dyDescent="0.4">
      <c r="A222" s="29"/>
      <c r="B222" s="29">
        <v>6409</v>
      </c>
      <c r="C222" s="29">
        <v>2328</v>
      </c>
      <c r="D222" s="29" t="s">
        <v>224</v>
      </c>
      <c r="E222" s="53"/>
      <c r="F222" s="181"/>
      <c r="G222" s="112"/>
      <c r="H222" s="111" t="e">
        <f>(#REF!/F222)*100</f>
        <v>#REF!</v>
      </c>
    </row>
    <row r="223" spans="1:8" ht="15.45" hidden="1" thickBot="1" x14ac:dyDescent="0.4">
      <c r="A223" s="29"/>
      <c r="B223" s="29">
        <v>6409</v>
      </c>
      <c r="C223" s="29">
        <v>2329</v>
      </c>
      <c r="D223" s="29" t="s">
        <v>540</v>
      </c>
      <c r="E223" s="53"/>
      <c r="F223" s="181"/>
      <c r="G223" s="112"/>
      <c r="H223" s="111" t="e">
        <f>(#REF!/F223)*100</f>
        <v>#REF!</v>
      </c>
    </row>
    <row r="224" spans="1:8" ht="16.850000000000001" hidden="1" customHeight="1" thickBot="1" x14ac:dyDescent="0.4">
      <c r="A224" s="11"/>
      <c r="B224" s="11">
        <v>6171</v>
      </c>
      <c r="C224" s="11">
        <v>2212</v>
      </c>
      <c r="D224" s="29" t="s">
        <v>283</v>
      </c>
      <c r="E224" s="53">
        <v>0</v>
      </c>
      <c r="F224" s="181">
        <v>0</v>
      </c>
      <c r="G224" s="112">
        <v>0</v>
      </c>
      <c r="H224" s="111" t="e">
        <f>(#REF!/F224)*100</f>
        <v>#REF!</v>
      </c>
    </row>
    <row r="225" spans="1:8" s="6" customFormat="1" ht="21.75" customHeight="1" thickTop="1" thickBot="1" x14ac:dyDescent="0.45">
      <c r="A225" s="37"/>
      <c r="B225" s="37"/>
      <c r="C225" s="37"/>
      <c r="D225" s="36" t="s">
        <v>48</v>
      </c>
      <c r="E225" s="87">
        <f t="shared" ref="E225:G225" si="13">SUM(E192:E224)</f>
        <v>13185</v>
      </c>
      <c r="F225" s="184">
        <f t="shared" si="13"/>
        <v>13185</v>
      </c>
      <c r="G225" s="203">
        <f t="shared" si="13"/>
        <v>3829.2999999999997</v>
      </c>
      <c r="H225" s="117">
        <f t="shared" ref="H225" si="14">(G225/F225)*100</f>
        <v>29.04285172544558</v>
      </c>
    </row>
    <row r="226" spans="1:8" ht="15" customHeight="1" thickBot="1" x14ac:dyDescent="0.45">
      <c r="A226" s="7"/>
      <c r="B226" s="7"/>
      <c r="C226" s="7"/>
      <c r="D226" s="8"/>
      <c r="E226" s="95"/>
      <c r="F226" s="95"/>
    </row>
    <row r="227" spans="1:8" ht="15" hidden="1" customHeight="1" x14ac:dyDescent="0.4">
      <c r="A227" s="7"/>
      <c r="B227" s="7"/>
      <c r="C227" s="7"/>
      <c r="D227" s="8"/>
      <c r="E227" s="95"/>
      <c r="F227" s="95"/>
    </row>
    <row r="228" spans="1:8" ht="15" hidden="1" customHeight="1" x14ac:dyDescent="0.4">
      <c r="A228" s="7"/>
      <c r="B228" s="7"/>
      <c r="C228" s="7"/>
      <c r="D228" s="8"/>
      <c r="E228" s="95"/>
      <c r="F228" s="95"/>
    </row>
    <row r="229" spans="1:8" ht="15" hidden="1" customHeight="1" x14ac:dyDescent="0.4">
      <c r="A229" s="7"/>
      <c r="B229" s="7"/>
      <c r="C229" s="7"/>
      <c r="D229" s="8"/>
      <c r="E229" s="95"/>
      <c r="F229" s="95"/>
    </row>
    <row r="230" spans="1:8" ht="15" hidden="1" customHeight="1" x14ac:dyDescent="0.4">
      <c r="A230" s="7"/>
      <c r="B230" s="7"/>
      <c r="C230" s="7"/>
      <c r="D230" s="8"/>
      <c r="E230" s="95"/>
      <c r="F230" s="95"/>
    </row>
    <row r="231" spans="1:8" ht="15" hidden="1" customHeight="1" x14ac:dyDescent="0.4">
      <c r="A231" s="7"/>
      <c r="B231" s="7"/>
      <c r="C231" s="7"/>
      <c r="D231" s="8"/>
      <c r="E231" s="95"/>
      <c r="F231" s="95"/>
    </row>
    <row r="232" spans="1:8" ht="15" hidden="1" customHeight="1" x14ac:dyDescent="0.4">
      <c r="A232" s="7"/>
      <c r="B232" s="7"/>
      <c r="C232" s="7"/>
      <c r="D232" s="8"/>
      <c r="E232" s="95"/>
      <c r="F232" s="95"/>
    </row>
    <row r="233" spans="1:8" ht="15" hidden="1" customHeight="1" thickBot="1" x14ac:dyDescent="0.45">
      <c r="A233" s="7"/>
      <c r="B233" s="7"/>
      <c r="C233" s="7"/>
      <c r="D233" s="8"/>
      <c r="E233" s="185"/>
      <c r="F233" s="185"/>
    </row>
    <row r="234" spans="1:8" ht="15" hidden="1" customHeight="1" thickBot="1" x14ac:dyDescent="0.45">
      <c r="A234" s="7"/>
      <c r="B234" s="7"/>
      <c r="C234" s="7"/>
      <c r="D234" s="8"/>
      <c r="E234" s="95"/>
      <c r="F234" s="95"/>
    </row>
    <row r="235" spans="1:8" ht="15.45" x14ac:dyDescent="0.4">
      <c r="A235" s="22" t="s">
        <v>14</v>
      </c>
      <c r="B235" s="22" t="s">
        <v>413</v>
      </c>
      <c r="C235" s="22" t="s">
        <v>414</v>
      </c>
      <c r="D235" s="21" t="s">
        <v>12</v>
      </c>
      <c r="E235" s="20" t="s">
        <v>11</v>
      </c>
      <c r="F235" s="20" t="s">
        <v>11</v>
      </c>
      <c r="G235" s="20" t="s">
        <v>0</v>
      </c>
      <c r="H235" s="113" t="s">
        <v>357</v>
      </c>
    </row>
    <row r="236" spans="1:8" ht="15.75" customHeight="1" thickBot="1" x14ac:dyDescent="0.45">
      <c r="A236" s="19"/>
      <c r="B236" s="19"/>
      <c r="C236" s="19"/>
      <c r="D236" s="18"/>
      <c r="E236" s="189" t="s">
        <v>10</v>
      </c>
      <c r="F236" s="191" t="s">
        <v>9</v>
      </c>
      <c r="G236" s="216" t="s">
        <v>587</v>
      </c>
      <c r="H236" s="120" t="s">
        <v>358</v>
      </c>
    </row>
    <row r="237" spans="1:8" ht="18.75" customHeight="1" thickTop="1" x14ac:dyDescent="0.4">
      <c r="A237" s="27">
        <v>100</v>
      </c>
      <c r="B237" s="279" t="s">
        <v>356</v>
      </c>
      <c r="C237" s="280"/>
      <c r="D237" s="281"/>
      <c r="E237" s="52"/>
      <c r="F237" s="192"/>
      <c r="G237" s="205"/>
      <c r="H237" s="127"/>
    </row>
    <row r="238" spans="1:8" x14ac:dyDescent="0.35">
      <c r="A238" s="11"/>
      <c r="B238" s="11"/>
      <c r="C238" s="11"/>
      <c r="D238" s="11"/>
      <c r="E238" s="53"/>
      <c r="F238" s="181"/>
      <c r="G238" s="206"/>
      <c r="H238" s="125"/>
    </row>
    <row r="239" spans="1:8" x14ac:dyDescent="0.35">
      <c r="A239" s="29"/>
      <c r="B239" s="11"/>
      <c r="C239" s="11">
        <v>1333</v>
      </c>
      <c r="D239" s="11" t="s">
        <v>59</v>
      </c>
      <c r="E239" s="53">
        <v>450</v>
      </c>
      <c r="F239" s="181">
        <v>450</v>
      </c>
      <c r="G239" s="112">
        <v>89.9</v>
      </c>
      <c r="H239" s="111">
        <f t="shared" ref="H239:H260" si="15">(G239/F239)*100</f>
        <v>19.977777777777781</v>
      </c>
    </row>
    <row r="240" spans="1:8" x14ac:dyDescent="0.35">
      <c r="A240" s="29"/>
      <c r="B240" s="11"/>
      <c r="C240" s="11">
        <v>1334</v>
      </c>
      <c r="D240" s="11" t="s">
        <v>58</v>
      </c>
      <c r="E240" s="53">
        <v>250</v>
      </c>
      <c r="F240" s="181">
        <v>250</v>
      </c>
      <c r="G240" s="112">
        <v>137.6</v>
      </c>
      <c r="H240" s="111">
        <f t="shared" si="15"/>
        <v>55.04</v>
      </c>
    </row>
    <row r="241" spans="1:8" x14ac:dyDescent="0.35">
      <c r="A241" s="29"/>
      <c r="B241" s="11"/>
      <c r="C241" s="11">
        <v>1335</v>
      </c>
      <c r="D241" s="11" t="s">
        <v>57</v>
      </c>
      <c r="E241" s="53">
        <v>25</v>
      </c>
      <c r="F241" s="181">
        <v>25</v>
      </c>
      <c r="G241" s="112">
        <v>16.8</v>
      </c>
      <c r="H241" s="111">
        <f t="shared" si="15"/>
        <v>67.2</v>
      </c>
    </row>
    <row r="242" spans="1:8" x14ac:dyDescent="0.35">
      <c r="A242" s="29"/>
      <c r="B242" s="11"/>
      <c r="C242" s="11">
        <v>1356</v>
      </c>
      <c r="D242" s="11" t="s">
        <v>211</v>
      </c>
      <c r="E242" s="53">
        <v>9000</v>
      </c>
      <c r="F242" s="181">
        <v>9000</v>
      </c>
      <c r="G242" s="112">
        <v>1031.5</v>
      </c>
      <c r="H242" s="111">
        <f t="shared" si="15"/>
        <v>11.46111111111111</v>
      </c>
    </row>
    <row r="243" spans="1:8" x14ac:dyDescent="0.35">
      <c r="A243" s="11"/>
      <c r="B243" s="11"/>
      <c r="C243" s="11">
        <v>1361</v>
      </c>
      <c r="D243" s="11" t="s">
        <v>29</v>
      </c>
      <c r="E243" s="53">
        <v>2380</v>
      </c>
      <c r="F243" s="181">
        <v>2380</v>
      </c>
      <c r="G243" s="112">
        <v>598.4</v>
      </c>
      <c r="H243" s="111">
        <f t="shared" si="15"/>
        <v>25.142857142857146</v>
      </c>
    </row>
    <row r="244" spans="1:8" ht="15.45" hidden="1" x14ac:dyDescent="0.4">
      <c r="A244" s="30"/>
      <c r="B244" s="30"/>
      <c r="C244" s="11">
        <v>4111</v>
      </c>
      <c r="D244" s="11" t="s">
        <v>426</v>
      </c>
      <c r="E244" s="53"/>
      <c r="F244" s="181"/>
      <c r="G244" s="112"/>
      <c r="H244" s="111" t="e">
        <f t="shared" si="15"/>
        <v>#DIV/0!</v>
      </c>
    </row>
    <row r="245" spans="1:8" ht="15.45" hidden="1" x14ac:dyDescent="0.4">
      <c r="A245" s="30"/>
      <c r="B245" s="30"/>
      <c r="C245" s="11">
        <v>4216</v>
      </c>
      <c r="D245" s="11" t="s">
        <v>47</v>
      </c>
      <c r="E245" s="53"/>
      <c r="F245" s="181"/>
      <c r="G245" s="112"/>
      <c r="H245" s="111" t="e">
        <f t="shared" si="15"/>
        <v>#DIV/0!</v>
      </c>
    </row>
    <row r="246" spans="1:8" ht="15.45" hidden="1" x14ac:dyDescent="0.4">
      <c r="A246" s="30"/>
      <c r="B246" s="30"/>
      <c r="C246" s="11">
        <v>4121</v>
      </c>
      <c r="D246" s="11" t="s">
        <v>430</v>
      </c>
      <c r="E246" s="53"/>
      <c r="F246" s="181"/>
      <c r="G246" s="112"/>
      <c r="H246" s="111" t="e">
        <f t="shared" si="15"/>
        <v>#DIV/0!</v>
      </c>
    </row>
    <row r="247" spans="1:8" ht="15" hidden="1" customHeight="1" x14ac:dyDescent="0.35">
      <c r="A247" s="29"/>
      <c r="B247" s="29">
        <v>1036</v>
      </c>
      <c r="C247" s="29">
        <v>2324</v>
      </c>
      <c r="D247" s="29" t="s">
        <v>521</v>
      </c>
      <c r="E247" s="53"/>
      <c r="F247" s="181"/>
      <c r="G247" s="112"/>
      <c r="H247" s="111" t="e">
        <f t="shared" si="15"/>
        <v>#DIV/0!</v>
      </c>
    </row>
    <row r="248" spans="1:8" ht="15" customHeight="1" x14ac:dyDescent="0.35">
      <c r="A248" s="29"/>
      <c r="B248" s="29">
        <v>1069</v>
      </c>
      <c r="C248" s="29">
        <v>2212</v>
      </c>
      <c r="D248" s="29" t="s">
        <v>525</v>
      </c>
      <c r="E248" s="53">
        <v>0</v>
      </c>
      <c r="F248" s="181">
        <v>0</v>
      </c>
      <c r="G248" s="112">
        <v>10</v>
      </c>
      <c r="H248" s="111" t="e">
        <f t="shared" si="15"/>
        <v>#DIV/0!</v>
      </c>
    </row>
    <row r="249" spans="1:8" ht="15" customHeight="1" x14ac:dyDescent="0.35">
      <c r="A249" s="29"/>
      <c r="B249" s="29">
        <v>1070</v>
      </c>
      <c r="C249" s="29">
        <v>2212</v>
      </c>
      <c r="D249" s="29" t="s">
        <v>212</v>
      </c>
      <c r="E249" s="53">
        <v>35</v>
      </c>
      <c r="F249" s="181">
        <v>35</v>
      </c>
      <c r="G249" s="112">
        <v>15</v>
      </c>
      <c r="H249" s="111">
        <f t="shared" si="15"/>
        <v>42.857142857142854</v>
      </c>
    </row>
    <row r="250" spans="1:8" x14ac:dyDescent="0.35">
      <c r="A250" s="11"/>
      <c r="B250" s="11">
        <v>2169</v>
      </c>
      <c r="C250" s="11">
        <v>2212</v>
      </c>
      <c r="D250" s="11" t="s">
        <v>227</v>
      </c>
      <c r="E250" s="53">
        <v>200</v>
      </c>
      <c r="F250" s="181">
        <v>200</v>
      </c>
      <c r="G250" s="112">
        <v>127</v>
      </c>
      <c r="H250" s="111">
        <f t="shared" si="15"/>
        <v>63.5</v>
      </c>
    </row>
    <row r="251" spans="1:8" hidden="1" x14ac:dyDescent="0.35">
      <c r="A251" s="29"/>
      <c r="B251" s="29">
        <v>3635</v>
      </c>
      <c r="C251" s="29">
        <v>3122</v>
      </c>
      <c r="D251" s="11" t="s">
        <v>46</v>
      </c>
      <c r="E251" s="53"/>
      <c r="F251" s="181"/>
      <c r="G251" s="112"/>
      <c r="H251" s="111" t="e">
        <f t="shared" si="15"/>
        <v>#DIV/0!</v>
      </c>
    </row>
    <row r="252" spans="1:8" ht="15.9" hidden="1" customHeight="1" x14ac:dyDescent="0.4">
      <c r="A252" s="30"/>
      <c r="B252" s="31">
        <v>2169</v>
      </c>
      <c r="C252" s="11">
        <v>2324</v>
      </c>
      <c r="D252" s="11" t="s">
        <v>472</v>
      </c>
      <c r="E252" s="53"/>
      <c r="F252" s="181"/>
      <c r="G252" s="112"/>
      <c r="H252" s="111" t="e">
        <f t="shared" si="15"/>
        <v>#DIV/0!</v>
      </c>
    </row>
    <row r="253" spans="1:8" ht="15" customHeight="1" x14ac:dyDescent="0.35">
      <c r="A253" s="29"/>
      <c r="B253" s="29">
        <v>2369</v>
      </c>
      <c r="C253" s="29">
        <v>2212</v>
      </c>
      <c r="D253" s="29" t="s">
        <v>213</v>
      </c>
      <c r="E253" s="53">
        <v>15</v>
      </c>
      <c r="F253" s="181">
        <v>15</v>
      </c>
      <c r="G253" s="112">
        <v>1.5</v>
      </c>
      <c r="H253" s="111">
        <f t="shared" si="15"/>
        <v>10</v>
      </c>
    </row>
    <row r="254" spans="1:8" ht="15" customHeight="1" x14ac:dyDescent="0.35">
      <c r="A254" s="29"/>
      <c r="B254" s="11">
        <v>3322</v>
      </c>
      <c r="C254" s="11">
        <v>2212</v>
      </c>
      <c r="D254" s="11" t="s">
        <v>214</v>
      </c>
      <c r="E254" s="53">
        <v>40</v>
      </c>
      <c r="F254" s="181">
        <v>40</v>
      </c>
      <c r="G254" s="112">
        <v>90</v>
      </c>
      <c r="H254" s="111">
        <f t="shared" si="15"/>
        <v>225</v>
      </c>
    </row>
    <row r="255" spans="1:8" ht="15" customHeight="1" x14ac:dyDescent="0.35">
      <c r="A255" s="29"/>
      <c r="B255" s="11">
        <v>3729</v>
      </c>
      <c r="C255" s="11">
        <v>2212</v>
      </c>
      <c r="D255" s="11" t="s">
        <v>453</v>
      </c>
      <c r="E255" s="53">
        <v>2</v>
      </c>
      <c r="F255" s="181">
        <v>2</v>
      </c>
      <c r="G255" s="112">
        <v>0</v>
      </c>
      <c r="H255" s="111">
        <f t="shared" si="15"/>
        <v>0</v>
      </c>
    </row>
    <row r="256" spans="1:8" ht="15" customHeight="1" x14ac:dyDescent="0.35">
      <c r="A256" s="29"/>
      <c r="B256" s="29">
        <v>3749</v>
      </c>
      <c r="C256" s="29">
        <v>2212</v>
      </c>
      <c r="D256" s="29" t="s">
        <v>287</v>
      </c>
      <c r="E256" s="53">
        <v>8</v>
      </c>
      <c r="F256" s="181">
        <v>8</v>
      </c>
      <c r="G256" s="112">
        <v>6.5</v>
      </c>
      <c r="H256" s="111">
        <f t="shared" si="15"/>
        <v>81.25</v>
      </c>
    </row>
    <row r="257" spans="1:8" ht="15" hidden="1" customHeight="1" x14ac:dyDescent="0.35">
      <c r="A257" s="29"/>
      <c r="B257" s="11">
        <v>3769</v>
      </c>
      <c r="C257" s="11">
        <v>2212</v>
      </c>
      <c r="D257" s="11" t="s">
        <v>560</v>
      </c>
      <c r="E257" s="53"/>
      <c r="F257" s="181"/>
      <c r="G257" s="112"/>
      <c r="H257" s="111" t="e">
        <f t="shared" si="15"/>
        <v>#DIV/0!</v>
      </c>
    </row>
    <row r="258" spans="1:8" ht="15" hidden="1" customHeight="1" x14ac:dyDescent="0.35">
      <c r="A258" s="29"/>
      <c r="B258" s="11">
        <v>6171</v>
      </c>
      <c r="C258" s="11">
        <v>2111</v>
      </c>
      <c r="D258" s="11" t="s">
        <v>530</v>
      </c>
      <c r="E258" s="53"/>
      <c r="F258" s="181"/>
      <c r="G258" s="112"/>
      <c r="H258" s="111" t="e">
        <f t="shared" si="15"/>
        <v>#DIV/0!</v>
      </c>
    </row>
    <row r="259" spans="1:8" ht="15" customHeight="1" x14ac:dyDescent="0.35">
      <c r="A259" s="29"/>
      <c r="B259" s="11">
        <v>6171</v>
      </c>
      <c r="C259" s="11">
        <v>2212</v>
      </c>
      <c r="D259" s="11" t="s">
        <v>217</v>
      </c>
      <c r="E259" s="53">
        <v>3</v>
      </c>
      <c r="F259" s="181">
        <v>3</v>
      </c>
      <c r="G259" s="112">
        <v>4.3</v>
      </c>
      <c r="H259" s="111">
        <f t="shared" si="15"/>
        <v>143.33333333333334</v>
      </c>
    </row>
    <row r="260" spans="1:8" ht="15.45" thickBot="1" x14ac:dyDescent="0.4">
      <c r="A260" s="29"/>
      <c r="B260" s="29">
        <v>6171</v>
      </c>
      <c r="C260" s="29">
        <v>2324</v>
      </c>
      <c r="D260" s="11" t="s">
        <v>228</v>
      </c>
      <c r="E260" s="53">
        <v>58</v>
      </c>
      <c r="F260" s="181">
        <v>58</v>
      </c>
      <c r="G260" s="112">
        <v>19</v>
      </c>
      <c r="H260" s="111">
        <f t="shared" si="15"/>
        <v>32.758620689655174</v>
      </c>
    </row>
    <row r="261" spans="1:8" ht="15" hidden="1" customHeight="1" x14ac:dyDescent="0.35">
      <c r="A261" s="29"/>
      <c r="B261" s="11">
        <v>2169</v>
      </c>
      <c r="C261" s="58">
        <v>2324</v>
      </c>
      <c r="D261" s="11" t="s">
        <v>328</v>
      </c>
      <c r="E261" s="53"/>
      <c r="F261" s="181"/>
      <c r="G261" s="112"/>
      <c r="H261" s="111" t="e">
        <f>(#REF!/F261)*100</f>
        <v>#REF!</v>
      </c>
    </row>
    <row r="262" spans="1:8" ht="15" hidden="1" customHeight="1" x14ac:dyDescent="0.35">
      <c r="A262" s="29"/>
      <c r="B262" s="11">
        <v>6171</v>
      </c>
      <c r="C262" s="11">
        <v>2212</v>
      </c>
      <c r="D262" s="11" t="s">
        <v>302</v>
      </c>
      <c r="E262" s="53"/>
      <c r="F262" s="181"/>
      <c r="G262" s="112"/>
      <c r="H262" s="111" t="e">
        <f>(#REF!/F262)*100</f>
        <v>#REF!</v>
      </c>
    </row>
    <row r="263" spans="1:8" ht="15" hidden="1" customHeight="1" thickBot="1" x14ac:dyDescent="0.4">
      <c r="A263" s="29"/>
      <c r="B263" s="11">
        <v>6171</v>
      </c>
      <c r="C263" s="11">
        <v>3113</v>
      </c>
      <c r="D263" s="11" t="s">
        <v>526</v>
      </c>
      <c r="E263" s="53"/>
      <c r="F263" s="181"/>
      <c r="G263" s="112"/>
      <c r="H263" s="111" t="e">
        <f>(#REF!/F263)*100</f>
        <v>#REF!</v>
      </c>
    </row>
    <row r="264" spans="1:8" ht="15.45" hidden="1" thickBot="1" x14ac:dyDescent="0.4">
      <c r="A264" s="29">
        <v>98018</v>
      </c>
      <c r="B264" s="29">
        <v>6402</v>
      </c>
      <c r="C264" s="29">
        <v>2222</v>
      </c>
      <c r="D264" s="11" t="s">
        <v>490</v>
      </c>
      <c r="E264" s="53">
        <v>0</v>
      </c>
      <c r="F264" s="181">
        <v>0</v>
      </c>
      <c r="G264" s="112">
        <v>0</v>
      </c>
      <c r="H264" s="111" t="e">
        <f>(#REF!/F264)*100</f>
        <v>#REF!</v>
      </c>
    </row>
    <row r="265" spans="1:8" s="6" customFormat="1" ht="21.75" customHeight="1" thickTop="1" thickBot="1" x14ac:dyDescent="0.45">
      <c r="A265" s="37"/>
      <c r="B265" s="37"/>
      <c r="C265" s="37"/>
      <c r="D265" s="36" t="s">
        <v>45</v>
      </c>
      <c r="E265" s="87">
        <f t="shared" ref="E265:G265" si="16">SUM(E239:E264)</f>
        <v>12466</v>
      </c>
      <c r="F265" s="184">
        <f t="shared" si="16"/>
        <v>12466</v>
      </c>
      <c r="G265" s="203">
        <f t="shared" si="16"/>
        <v>2147.5</v>
      </c>
      <c r="H265" s="117">
        <f t="shared" ref="H265" si="17">(G265/F265)*100</f>
        <v>17.226857051179206</v>
      </c>
    </row>
    <row r="266" spans="1:8" ht="15" customHeight="1" x14ac:dyDescent="0.4">
      <c r="A266" s="7"/>
      <c r="B266" s="7"/>
      <c r="C266" s="7"/>
      <c r="D266" s="8"/>
      <c r="E266" s="95"/>
      <c r="F266" s="95"/>
    </row>
    <row r="267" spans="1:8" ht="0.75" customHeight="1" x14ac:dyDescent="0.4">
      <c r="A267" s="7"/>
      <c r="B267" s="7"/>
      <c r="C267" s="7"/>
      <c r="D267" s="8"/>
      <c r="E267" s="95"/>
      <c r="F267" s="95"/>
    </row>
    <row r="268" spans="1:8" ht="15" hidden="1" customHeight="1" x14ac:dyDescent="0.4">
      <c r="A268" s="7"/>
      <c r="B268" s="7"/>
      <c r="C268" s="7"/>
      <c r="D268" s="8"/>
      <c r="E268" s="95"/>
      <c r="F268" s="95"/>
    </row>
    <row r="269" spans="1:8" ht="6.75" customHeight="1" thickBot="1" x14ac:dyDescent="0.45">
      <c r="A269" s="7"/>
      <c r="B269" s="7"/>
      <c r="C269" s="7"/>
      <c r="D269" s="8"/>
      <c r="E269" s="95"/>
      <c r="F269" s="95"/>
    </row>
    <row r="270" spans="1:8" ht="15.45" x14ac:dyDescent="0.4">
      <c r="A270" s="22" t="s">
        <v>14</v>
      </c>
      <c r="B270" s="22" t="s">
        <v>413</v>
      </c>
      <c r="C270" s="22" t="s">
        <v>414</v>
      </c>
      <c r="D270" s="21" t="s">
        <v>12</v>
      </c>
      <c r="E270" s="20" t="s">
        <v>11</v>
      </c>
      <c r="F270" s="20" t="s">
        <v>11</v>
      </c>
      <c r="G270" s="20" t="s">
        <v>0</v>
      </c>
      <c r="H270" s="113" t="s">
        <v>357</v>
      </c>
    </row>
    <row r="271" spans="1:8" ht="15.75" customHeight="1" thickBot="1" x14ac:dyDescent="0.45">
      <c r="A271" s="19"/>
      <c r="B271" s="19"/>
      <c r="C271" s="19"/>
      <c r="D271" s="18"/>
      <c r="E271" s="189" t="s">
        <v>10</v>
      </c>
      <c r="F271" s="191" t="s">
        <v>9</v>
      </c>
      <c r="G271" s="216" t="s">
        <v>587</v>
      </c>
      <c r="H271" s="120" t="s">
        <v>358</v>
      </c>
    </row>
    <row r="272" spans="1:8" ht="20.25" customHeight="1" thickTop="1" x14ac:dyDescent="0.4">
      <c r="A272" s="17">
        <v>110</v>
      </c>
      <c r="B272" s="30"/>
      <c r="C272" s="30"/>
      <c r="D272" s="30" t="s">
        <v>44</v>
      </c>
      <c r="E272" s="52"/>
      <c r="F272" s="192"/>
      <c r="G272" s="205"/>
      <c r="H272" s="127"/>
    </row>
    <row r="273" spans="1:8" ht="16.5" customHeight="1" x14ac:dyDescent="0.4">
      <c r="A273" s="17"/>
      <c r="B273" s="30"/>
      <c r="C273" s="30"/>
      <c r="D273" s="30"/>
      <c r="E273" s="52"/>
      <c r="F273" s="193"/>
      <c r="G273" s="202"/>
      <c r="H273" s="115"/>
    </row>
    <row r="274" spans="1:8" x14ac:dyDescent="0.35">
      <c r="A274" s="11"/>
      <c r="B274" s="11"/>
      <c r="C274" s="11">
        <v>1111</v>
      </c>
      <c r="D274" s="11" t="s">
        <v>393</v>
      </c>
      <c r="E274" s="53">
        <v>64351</v>
      </c>
      <c r="F274" s="181">
        <v>64351</v>
      </c>
      <c r="G274" s="112">
        <v>16431.2</v>
      </c>
      <c r="H274" s="111">
        <f t="shared" ref="H274:H290" si="18">(G274/F274)*100</f>
        <v>25.533713539805131</v>
      </c>
    </row>
    <row r="275" spans="1:8" x14ac:dyDescent="0.35">
      <c r="A275" s="11"/>
      <c r="B275" s="11"/>
      <c r="C275" s="11">
        <v>1112</v>
      </c>
      <c r="D275" s="11" t="s">
        <v>394</v>
      </c>
      <c r="E275" s="53">
        <v>2279</v>
      </c>
      <c r="F275" s="181">
        <v>2279</v>
      </c>
      <c r="G275" s="112">
        <v>1139.8</v>
      </c>
      <c r="H275" s="111">
        <f t="shared" si="18"/>
        <v>50.01316366827556</v>
      </c>
    </row>
    <row r="276" spans="1:8" x14ac:dyDescent="0.35">
      <c r="A276" s="11"/>
      <c r="B276" s="11"/>
      <c r="C276" s="11">
        <v>1113</v>
      </c>
      <c r="D276" s="11" t="s">
        <v>395</v>
      </c>
      <c r="E276" s="53">
        <v>9330</v>
      </c>
      <c r="F276" s="181">
        <v>9330</v>
      </c>
      <c r="G276" s="112">
        <v>2745</v>
      </c>
      <c r="H276" s="111">
        <f t="shared" si="18"/>
        <v>29.421221864951768</v>
      </c>
    </row>
    <row r="277" spans="1:8" x14ac:dyDescent="0.35">
      <c r="A277" s="11"/>
      <c r="B277" s="11"/>
      <c r="C277" s="11">
        <v>1121</v>
      </c>
      <c r="D277" s="11" t="s">
        <v>43</v>
      </c>
      <c r="E277" s="53">
        <v>74912</v>
      </c>
      <c r="F277" s="181">
        <v>74912</v>
      </c>
      <c r="G277" s="112">
        <v>17786.099999999999</v>
      </c>
      <c r="H277" s="111">
        <f t="shared" si="18"/>
        <v>23.742658052114479</v>
      </c>
    </row>
    <row r="278" spans="1:8" x14ac:dyDescent="0.35">
      <c r="A278" s="11"/>
      <c r="B278" s="11"/>
      <c r="C278" s="11">
        <v>1122</v>
      </c>
      <c r="D278" s="11" t="s">
        <v>42</v>
      </c>
      <c r="E278" s="53">
        <v>10000</v>
      </c>
      <c r="F278" s="181">
        <v>10000</v>
      </c>
      <c r="G278" s="112">
        <v>12294.3</v>
      </c>
      <c r="H278" s="111">
        <f t="shared" si="18"/>
        <v>122.943</v>
      </c>
    </row>
    <row r="279" spans="1:8" x14ac:dyDescent="0.35">
      <c r="A279" s="11"/>
      <c r="B279" s="11"/>
      <c r="C279" s="11">
        <v>1211</v>
      </c>
      <c r="D279" s="11" t="s">
        <v>41</v>
      </c>
      <c r="E279" s="53">
        <v>206070</v>
      </c>
      <c r="F279" s="181">
        <v>206070</v>
      </c>
      <c r="G279" s="112">
        <v>51324.800000000003</v>
      </c>
      <c r="H279" s="111">
        <f t="shared" si="18"/>
        <v>24.906488086572526</v>
      </c>
    </row>
    <row r="280" spans="1:8" hidden="1" x14ac:dyDescent="0.35">
      <c r="A280" s="11"/>
      <c r="B280" s="11"/>
      <c r="C280" s="11">
        <v>1340</v>
      </c>
      <c r="D280" s="11" t="s">
        <v>588</v>
      </c>
      <c r="E280" s="53">
        <v>0</v>
      </c>
      <c r="F280" s="181">
        <v>0</v>
      </c>
      <c r="G280" s="112"/>
      <c r="H280" s="111" t="e">
        <f t="shared" si="18"/>
        <v>#DIV/0!</v>
      </c>
    </row>
    <row r="281" spans="1:8" x14ac:dyDescent="0.35">
      <c r="A281" s="11"/>
      <c r="B281" s="11"/>
      <c r="C281" s="11">
        <v>1341</v>
      </c>
      <c r="D281" s="11" t="s">
        <v>40</v>
      </c>
      <c r="E281" s="53">
        <v>860</v>
      </c>
      <c r="F281" s="181">
        <v>860</v>
      </c>
      <c r="G281" s="112">
        <v>318.7</v>
      </c>
      <c r="H281" s="111">
        <f t="shared" si="18"/>
        <v>37.058139534883722</v>
      </c>
    </row>
    <row r="282" spans="1:8" ht="15" customHeight="1" x14ac:dyDescent="0.4">
      <c r="A282" s="33"/>
      <c r="B282" s="30"/>
      <c r="C282" s="31">
        <v>1342</v>
      </c>
      <c r="D282" s="31" t="s">
        <v>532</v>
      </c>
      <c r="E282" s="53">
        <v>360</v>
      </c>
      <c r="F282" s="181">
        <v>360</v>
      </c>
      <c r="G282" s="112">
        <v>171.2</v>
      </c>
      <c r="H282" s="111">
        <f t="shared" si="18"/>
        <v>47.55555555555555</v>
      </c>
    </row>
    <row r="283" spans="1:8" x14ac:dyDescent="0.35">
      <c r="A283" s="32"/>
      <c r="B283" s="31"/>
      <c r="C283" s="31">
        <v>1343</v>
      </c>
      <c r="D283" s="31" t="s">
        <v>39</v>
      </c>
      <c r="E283" s="53">
        <v>1250</v>
      </c>
      <c r="F283" s="181">
        <v>1250</v>
      </c>
      <c r="G283" s="112">
        <v>535.29999999999995</v>
      </c>
      <c r="H283" s="111">
        <f t="shared" si="18"/>
        <v>42.823999999999998</v>
      </c>
    </row>
    <row r="284" spans="1:8" x14ac:dyDescent="0.35">
      <c r="A284" s="10"/>
      <c r="B284" s="11"/>
      <c r="C284" s="11">
        <v>1345</v>
      </c>
      <c r="D284" s="11" t="s">
        <v>589</v>
      </c>
      <c r="E284" s="53">
        <v>13200</v>
      </c>
      <c r="F284" s="181">
        <v>13200</v>
      </c>
      <c r="G284" s="112">
        <v>3043.9</v>
      </c>
      <c r="H284" s="111">
        <f t="shared" si="18"/>
        <v>23.059848484848487</v>
      </c>
    </row>
    <row r="285" spans="1:8" x14ac:dyDescent="0.35">
      <c r="A285" s="10"/>
      <c r="B285" s="11"/>
      <c r="C285" s="11">
        <v>1349</v>
      </c>
      <c r="D285" s="11" t="s">
        <v>535</v>
      </c>
      <c r="E285" s="53">
        <v>0</v>
      </c>
      <c r="F285" s="181">
        <v>0</v>
      </c>
      <c r="G285" s="112">
        <v>123.4</v>
      </c>
      <c r="H285" s="111" t="e">
        <f t="shared" si="18"/>
        <v>#DIV/0!</v>
      </c>
    </row>
    <row r="286" spans="1:8" x14ac:dyDescent="0.35">
      <c r="A286" s="11"/>
      <c r="B286" s="11"/>
      <c r="C286" s="11">
        <v>1361</v>
      </c>
      <c r="D286" s="11" t="s">
        <v>38</v>
      </c>
      <c r="E286" s="53">
        <v>0</v>
      </c>
      <c r="F286" s="181">
        <v>0</v>
      </c>
      <c r="G286" s="112">
        <v>0.6</v>
      </c>
      <c r="H286" s="111" t="e">
        <f t="shared" si="18"/>
        <v>#DIV/0!</v>
      </c>
    </row>
    <row r="287" spans="1:8" ht="16.2" customHeight="1" x14ac:dyDescent="0.35">
      <c r="A287" s="11"/>
      <c r="B287" s="11"/>
      <c r="C287" s="11">
        <v>1381</v>
      </c>
      <c r="D287" s="11" t="s">
        <v>396</v>
      </c>
      <c r="E287" s="53">
        <v>0</v>
      </c>
      <c r="F287" s="181">
        <v>0</v>
      </c>
      <c r="G287" s="112">
        <v>899.1</v>
      </c>
      <c r="H287" s="111" t="e">
        <f t="shared" si="18"/>
        <v>#DIV/0!</v>
      </c>
    </row>
    <row r="288" spans="1:8" hidden="1" x14ac:dyDescent="0.35">
      <c r="A288" s="11"/>
      <c r="B288" s="11"/>
      <c r="C288" s="11">
        <v>1382</v>
      </c>
      <c r="D288" s="11" t="s">
        <v>278</v>
      </c>
      <c r="E288" s="53"/>
      <c r="F288" s="181"/>
      <c r="G288" s="112"/>
      <c r="H288" s="111" t="e">
        <f t="shared" si="18"/>
        <v>#DIV/0!</v>
      </c>
    </row>
    <row r="289" spans="1:8" x14ac:dyDescent="0.35">
      <c r="A289" s="11"/>
      <c r="B289" s="11"/>
      <c r="C289" s="11">
        <v>1383</v>
      </c>
      <c r="D289" s="11" t="s">
        <v>234</v>
      </c>
      <c r="E289" s="53">
        <v>0</v>
      </c>
      <c r="F289" s="181">
        <v>0</v>
      </c>
      <c r="G289" s="112">
        <v>418.3</v>
      </c>
      <c r="H289" s="111" t="e">
        <f t="shared" si="18"/>
        <v>#DIV/0!</v>
      </c>
    </row>
    <row r="290" spans="1:8" x14ac:dyDescent="0.35">
      <c r="A290" s="11"/>
      <c r="B290" s="11"/>
      <c r="C290" s="11">
        <v>1511</v>
      </c>
      <c r="D290" s="11" t="s">
        <v>37</v>
      </c>
      <c r="E290" s="53">
        <v>23000</v>
      </c>
      <c r="F290" s="181">
        <v>23000</v>
      </c>
      <c r="G290" s="112">
        <v>558</v>
      </c>
      <c r="H290" s="111">
        <f t="shared" si="18"/>
        <v>2.4260869565217389</v>
      </c>
    </row>
    <row r="291" spans="1:8" hidden="1" x14ac:dyDescent="0.35">
      <c r="A291" s="11"/>
      <c r="B291" s="11"/>
      <c r="C291" s="11">
        <v>2451</v>
      </c>
      <c r="D291" s="11" t="s">
        <v>401</v>
      </c>
      <c r="E291" s="53"/>
      <c r="F291" s="181"/>
      <c r="G291" s="112"/>
      <c r="H291" s="111" t="e">
        <f>(#REF!/F291)*100</f>
        <v>#REF!</v>
      </c>
    </row>
    <row r="292" spans="1:8" hidden="1" x14ac:dyDescent="0.35">
      <c r="A292" s="11"/>
      <c r="B292" s="11"/>
      <c r="C292" s="11">
        <v>3201</v>
      </c>
      <c r="D292" s="11" t="s">
        <v>346</v>
      </c>
      <c r="E292" s="53"/>
      <c r="F292" s="181"/>
      <c r="G292" s="112"/>
      <c r="H292" s="111" t="e">
        <f>(#REF!/F292)*100</f>
        <v>#REF!</v>
      </c>
    </row>
    <row r="293" spans="1:8" hidden="1" x14ac:dyDescent="0.35">
      <c r="A293" s="11"/>
      <c r="B293" s="11"/>
      <c r="C293" s="11">
        <v>4111</v>
      </c>
      <c r="D293" s="11" t="s">
        <v>506</v>
      </c>
      <c r="E293" s="53"/>
      <c r="F293" s="181"/>
      <c r="G293" s="112"/>
      <c r="H293" s="111" t="e">
        <f>(#REF!/F293)*100</f>
        <v>#REF!</v>
      </c>
    </row>
    <row r="294" spans="1:8" x14ac:dyDescent="0.35">
      <c r="A294" s="11"/>
      <c r="B294" s="11"/>
      <c r="C294" s="11">
        <v>4112</v>
      </c>
      <c r="D294" s="11" t="s">
        <v>36</v>
      </c>
      <c r="E294" s="53">
        <v>47344</v>
      </c>
      <c r="F294" s="181">
        <v>47343.7</v>
      </c>
      <c r="G294" s="112">
        <v>11835.9</v>
      </c>
      <c r="H294" s="111">
        <f t="shared" ref="H294:H349" si="19">(G294/F294)*100</f>
        <v>24.999947194663704</v>
      </c>
    </row>
    <row r="295" spans="1:8" hidden="1" x14ac:dyDescent="0.35">
      <c r="A295" s="10">
        <v>34053</v>
      </c>
      <c r="B295" s="11"/>
      <c r="C295" s="11">
        <v>4116</v>
      </c>
      <c r="D295" s="11" t="s">
        <v>543</v>
      </c>
      <c r="E295" s="53"/>
      <c r="F295" s="181"/>
      <c r="G295" s="112"/>
      <c r="H295" s="111" t="e">
        <f t="shared" si="19"/>
        <v>#DIV/0!</v>
      </c>
    </row>
    <row r="296" spans="1:8" hidden="1" x14ac:dyDescent="0.35">
      <c r="A296" s="10">
        <v>34070</v>
      </c>
      <c r="B296" s="11"/>
      <c r="C296" s="11">
        <v>4116</v>
      </c>
      <c r="D296" s="11" t="s">
        <v>561</v>
      </c>
      <c r="E296" s="53"/>
      <c r="F296" s="181"/>
      <c r="G296" s="112"/>
      <c r="H296" s="111" t="e">
        <f t="shared" si="19"/>
        <v>#DIV/0!</v>
      </c>
    </row>
    <row r="297" spans="1:8" hidden="1" x14ac:dyDescent="0.35">
      <c r="A297" s="10">
        <v>33063</v>
      </c>
      <c r="B297" s="11"/>
      <c r="C297" s="11">
        <v>4116</v>
      </c>
      <c r="D297" s="11" t="s">
        <v>209</v>
      </c>
      <c r="E297" s="53"/>
      <c r="F297" s="181"/>
      <c r="G297" s="112"/>
      <c r="H297" s="111" t="e">
        <f t="shared" si="19"/>
        <v>#DIV/0!</v>
      </c>
    </row>
    <row r="298" spans="1:8" hidden="1" x14ac:dyDescent="0.35">
      <c r="A298" s="10">
        <v>13013</v>
      </c>
      <c r="B298" s="11"/>
      <c r="C298" s="11">
        <v>4116</v>
      </c>
      <c r="D298" s="11" t="s">
        <v>536</v>
      </c>
      <c r="E298" s="53"/>
      <c r="F298" s="181"/>
      <c r="G298" s="112"/>
      <c r="H298" s="111" t="e">
        <f t="shared" si="19"/>
        <v>#DIV/0!</v>
      </c>
    </row>
    <row r="299" spans="1:8" hidden="1" x14ac:dyDescent="0.35">
      <c r="A299" s="10">
        <v>13351</v>
      </c>
      <c r="B299" s="11"/>
      <c r="C299" s="11">
        <v>4116</v>
      </c>
      <c r="D299" s="11" t="s">
        <v>498</v>
      </c>
      <c r="E299" s="53"/>
      <c r="F299" s="181"/>
      <c r="G299" s="112"/>
      <c r="H299" s="111" t="e">
        <f t="shared" si="19"/>
        <v>#DIV/0!</v>
      </c>
    </row>
    <row r="300" spans="1:8" hidden="1" x14ac:dyDescent="0.35">
      <c r="A300" s="10">
        <v>34053</v>
      </c>
      <c r="B300" s="11"/>
      <c r="C300" s="11">
        <v>4116</v>
      </c>
      <c r="D300" s="11" t="s">
        <v>324</v>
      </c>
      <c r="E300" s="53"/>
      <c r="F300" s="181"/>
      <c r="G300" s="112"/>
      <c r="H300" s="111" t="e">
        <f t="shared" si="19"/>
        <v>#DIV/0!</v>
      </c>
    </row>
    <row r="301" spans="1:8" hidden="1" x14ac:dyDescent="0.35">
      <c r="A301" s="10">
        <v>34070</v>
      </c>
      <c r="B301" s="11"/>
      <c r="C301" s="11">
        <v>4116</v>
      </c>
      <c r="D301" s="11" t="s">
        <v>284</v>
      </c>
      <c r="E301" s="53"/>
      <c r="F301" s="181"/>
      <c r="G301" s="112"/>
      <c r="H301" s="111" t="e">
        <f t="shared" si="19"/>
        <v>#DIV/0!</v>
      </c>
    </row>
    <row r="302" spans="1:8" hidden="1" x14ac:dyDescent="0.35">
      <c r="A302" s="10">
        <v>35024</v>
      </c>
      <c r="B302" s="11"/>
      <c r="C302" s="11">
        <v>4116</v>
      </c>
      <c r="D302" s="11" t="s">
        <v>519</v>
      </c>
      <c r="E302" s="53"/>
      <c r="F302" s="181"/>
      <c r="G302" s="112"/>
      <c r="H302" s="111" t="e">
        <f t="shared" si="19"/>
        <v>#DIV/0!</v>
      </c>
    </row>
    <row r="303" spans="1:8" hidden="1" x14ac:dyDescent="0.35">
      <c r="A303" s="10">
        <v>35442</v>
      </c>
      <c r="B303" s="11"/>
      <c r="C303" s="11">
        <v>4116</v>
      </c>
      <c r="D303" s="11" t="s">
        <v>515</v>
      </c>
      <c r="E303" s="53"/>
      <c r="F303" s="181"/>
      <c r="G303" s="112"/>
      <c r="H303" s="111" t="e">
        <f t="shared" si="19"/>
        <v>#DIV/0!</v>
      </c>
    </row>
    <row r="304" spans="1:8" hidden="1" x14ac:dyDescent="0.35">
      <c r="A304" s="10">
        <v>341</v>
      </c>
      <c r="B304" s="11"/>
      <c r="C304" s="11">
        <v>4122</v>
      </c>
      <c r="D304" s="11" t="s">
        <v>296</v>
      </c>
      <c r="E304" s="53"/>
      <c r="F304" s="181"/>
      <c r="G304" s="112"/>
      <c r="H304" s="111" t="e">
        <f t="shared" si="19"/>
        <v>#DIV/0!</v>
      </c>
    </row>
    <row r="305" spans="1:8" hidden="1" x14ac:dyDescent="0.35">
      <c r="A305" s="11">
        <v>431</v>
      </c>
      <c r="B305" s="11"/>
      <c r="C305" s="11">
        <v>4122</v>
      </c>
      <c r="D305" s="11" t="s">
        <v>276</v>
      </c>
      <c r="E305" s="53"/>
      <c r="F305" s="181"/>
      <c r="G305" s="112"/>
      <c r="H305" s="111" t="e">
        <f t="shared" si="19"/>
        <v>#DIV/0!</v>
      </c>
    </row>
    <row r="306" spans="1:8" hidden="1" x14ac:dyDescent="0.35">
      <c r="A306" s="11">
        <v>341</v>
      </c>
      <c r="B306" s="11"/>
      <c r="C306" s="11">
        <v>4122</v>
      </c>
      <c r="D306" s="11" t="s">
        <v>422</v>
      </c>
      <c r="E306" s="53"/>
      <c r="F306" s="181"/>
      <c r="G306" s="112"/>
      <c r="H306" s="111" t="e">
        <f t="shared" si="19"/>
        <v>#DIV/0!</v>
      </c>
    </row>
    <row r="307" spans="1:8" x14ac:dyDescent="0.35">
      <c r="A307" s="10">
        <v>13013</v>
      </c>
      <c r="B307" s="11"/>
      <c r="C307" s="11">
        <v>4116</v>
      </c>
      <c r="D307" s="11" t="s">
        <v>537</v>
      </c>
      <c r="E307" s="53">
        <v>3425</v>
      </c>
      <c r="F307" s="181">
        <v>3425</v>
      </c>
      <c r="G307" s="112">
        <v>0</v>
      </c>
      <c r="H307" s="111">
        <f t="shared" si="19"/>
        <v>0</v>
      </c>
    </row>
    <row r="308" spans="1:8" hidden="1" x14ac:dyDescent="0.35">
      <c r="A308" s="10">
        <v>13351</v>
      </c>
      <c r="B308" s="11"/>
      <c r="C308" s="11">
        <v>4116</v>
      </c>
      <c r="D308" s="11" t="s">
        <v>541</v>
      </c>
      <c r="E308" s="53"/>
      <c r="F308" s="181"/>
      <c r="G308" s="112"/>
      <c r="H308" s="111" t="e">
        <f t="shared" si="19"/>
        <v>#DIV/0!</v>
      </c>
    </row>
    <row r="309" spans="1:8" hidden="1" x14ac:dyDescent="0.35">
      <c r="A309" s="11"/>
      <c r="B309" s="11"/>
      <c r="C309" s="11">
        <v>4121</v>
      </c>
      <c r="D309" s="11" t="s">
        <v>547</v>
      </c>
      <c r="E309" s="53"/>
      <c r="F309" s="181"/>
      <c r="G309" s="112"/>
      <c r="H309" s="111" t="e">
        <f t="shared" si="19"/>
        <v>#DIV/0!</v>
      </c>
    </row>
    <row r="310" spans="1:8" x14ac:dyDescent="0.35">
      <c r="A310" s="11">
        <v>435</v>
      </c>
      <c r="B310" s="11"/>
      <c r="C310" s="11">
        <v>4122</v>
      </c>
      <c r="D310" s="11" t="s">
        <v>499</v>
      </c>
      <c r="E310" s="53">
        <v>0</v>
      </c>
      <c r="F310" s="181">
        <v>2370.6999999999998</v>
      </c>
      <c r="G310" s="112">
        <v>2370.6999999999998</v>
      </c>
      <c r="H310" s="111">
        <f t="shared" si="19"/>
        <v>100</v>
      </c>
    </row>
    <row r="311" spans="1:8" hidden="1" x14ac:dyDescent="0.35">
      <c r="A311" s="11">
        <v>214</v>
      </c>
      <c r="B311" s="11"/>
      <c r="C311" s="11">
        <v>4122</v>
      </c>
      <c r="D311" s="11" t="s">
        <v>290</v>
      </c>
      <c r="E311" s="53"/>
      <c r="F311" s="181"/>
      <c r="G311" s="112"/>
      <c r="H311" s="111" t="e">
        <f t="shared" si="19"/>
        <v>#DIV/0!</v>
      </c>
    </row>
    <row r="312" spans="1:8" hidden="1" x14ac:dyDescent="0.35">
      <c r="A312" s="11">
        <v>331</v>
      </c>
      <c r="B312" s="11"/>
      <c r="C312" s="11">
        <v>4122</v>
      </c>
      <c r="D312" s="11" t="s">
        <v>291</v>
      </c>
      <c r="E312" s="53"/>
      <c r="F312" s="181"/>
      <c r="G312" s="112"/>
      <c r="H312" s="111" t="e">
        <f t="shared" si="19"/>
        <v>#DIV/0!</v>
      </c>
    </row>
    <row r="313" spans="1:8" hidden="1" x14ac:dyDescent="0.35">
      <c r="A313" s="10">
        <v>341</v>
      </c>
      <c r="B313" s="11"/>
      <c r="C313" s="11">
        <v>4122</v>
      </c>
      <c r="D313" s="11" t="s">
        <v>548</v>
      </c>
      <c r="E313" s="53"/>
      <c r="F313" s="181"/>
      <c r="G313" s="112"/>
      <c r="H313" s="111" t="e">
        <f t="shared" si="19"/>
        <v>#DIV/0!</v>
      </c>
    </row>
    <row r="314" spans="1:8" hidden="1" x14ac:dyDescent="0.35">
      <c r="A314" s="10">
        <v>888</v>
      </c>
      <c r="B314" s="11"/>
      <c r="C314" s="11">
        <v>4122</v>
      </c>
      <c r="D314" s="11" t="s">
        <v>549</v>
      </c>
      <c r="E314" s="53"/>
      <c r="F314" s="181"/>
      <c r="G314" s="112"/>
      <c r="H314" s="111" t="e">
        <f t="shared" si="19"/>
        <v>#DIV/0!</v>
      </c>
    </row>
    <row r="315" spans="1:8" hidden="1" x14ac:dyDescent="0.35">
      <c r="A315" s="10">
        <v>311</v>
      </c>
      <c r="B315" s="11"/>
      <c r="C315" s="11">
        <v>4122</v>
      </c>
      <c r="D315" s="11" t="s">
        <v>550</v>
      </c>
      <c r="E315" s="53"/>
      <c r="F315" s="181"/>
      <c r="G315" s="112"/>
      <c r="H315" s="111" t="e">
        <f t="shared" si="19"/>
        <v>#DIV/0!</v>
      </c>
    </row>
    <row r="316" spans="1:8" hidden="1" x14ac:dyDescent="0.35">
      <c r="A316" s="10">
        <v>13305</v>
      </c>
      <c r="B316" s="11"/>
      <c r="C316" s="11">
        <v>4122</v>
      </c>
      <c r="D316" s="11" t="s">
        <v>500</v>
      </c>
      <c r="E316" s="53"/>
      <c r="F316" s="181"/>
      <c r="G316" s="112"/>
      <c r="H316" s="111" t="e">
        <f t="shared" si="19"/>
        <v>#DIV/0!</v>
      </c>
    </row>
    <row r="317" spans="1:8" x14ac:dyDescent="0.35">
      <c r="A317" s="11">
        <v>13014</v>
      </c>
      <c r="B317" s="11"/>
      <c r="C317" s="11">
        <v>4122</v>
      </c>
      <c r="D317" s="11" t="s">
        <v>551</v>
      </c>
      <c r="E317" s="53">
        <v>0</v>
      </c>
      <c r="F317" s="181">
        <v>179.2</v>
      </c>
      <c r="G317" s="112">
        <v>178.6</v>
      </c>
      <c r="H317" s="111">
        <f t="shared" si="19"/>
        <v>99.665178571428569</v>
      </c>
    </row>
    <row r="318" spans="1:8" hidden="1" x14ac:dyDescent="0.35">
      <c r="A318" s="11">
        <v>13013</v>
      </c>
      <c r="B318" s="11"/>
      <c r="C318" s="11">
        <v>4216</v>
      </c>
      <c r="D318" s="11" t="s">
        <v>538</v>
      </c>
      <c r="E318" s="53"/>
      <c r="F318" s="181"/>
      <c r="G318" s="112"/>
      <c r="H318" s="111" t="e">
        <f t="shared" si="19"/>
        <v>#DIV/0!</v>
      </c>
    </row>
    <row r="319" spans="1:8" hidden="1" x14ac:dyDescent="0.35">
      <c r="A319" s="11">
        <v>33504</v>
      </c>
      <c r="B319" s="11"/>
      <c r="C319" s="11">
        <v>4216</v>
      </c>
      <c r="D319" s="11" t="s">
        <v>571</v>
      </c>
      <c r="E319" s="53"/>
      <c r="F319" s="181"/>
      <c r="G319" s="112"/>
      <c r="H319" s="111" t="e">
        <f t="shared" si="19"/>
        <v>#DIV/0!</v>
      </c>
    </row>
    <row r="320" spans="1:8" ht="17.149999999999999" hidden="1" customHeight="1" x14ac:dyDescent="0.35">
      <c r="A320" s="11">
        <v>33500</v>
      </c>
      <c r="B320" s="11"/>
      <c r="C320" s="11">
        <v>4216</v>
      </c>
      <c r="D320" s="11" t="s">
        <v>507</v>
      </c>
      <c r="E320" s="53">
        <v>0</v>
      </c>
      <c r="F320" s="181">
        <v>0</v>
      </c>
      <c r="G320" s="112"/>
      <c r="H320" s="111" t="e">
        <f t="shared" si="19"/>
        <v>#DIV/0!</v>
      </c>
    </row>
    <row r="321" spans="1:8" ht="17.149999999999999" hidden="1" customHeight="1" x14ac:dyDescent="0.35">
      <c r="A321" s="11">
        <v>331</v>
      </c>
      <c r="B321" s="11"/>
      <c r="C321" s="11">
        <v>4222</v>
      </c>
      <c r="D321" s="11" t="s">
        <v>576</v>
      </c>
      <c r="E321" s="53"/>
      <c r="F321" s="181"/>
      <c r="G321" s="112"/>
      <c r="H321" s="111" t="e">
        <f t="shared" si="19"/>
        <v>#DIV/0!</v>
      </c>
    </row>
    <row r="322" spans="1:8" x14ac:dyDescent="0.35">
      <c r="A322" s="11"/>
      <c r="B322" s="11">
        <v>3111</v>
      </c>
      <c r="C322" s="11">
        <v>2229</v>
      </c>
      <c r="D322" s="11" t="s">
        <v>423</v>
      </c>
      <c r="E322" s="53">
        <v>0</v>
      </c>
      <c r="F322" s="181">
        <v>7.3</v>
      </c>
      <c r="G322" s="112">
        <v>0</v>
      </c>
      <c r="H322" s="111">
        <f t="shared" si="19"/>
        <v>0</v>
      </c>
    </row>
    <row r="323" spans="1:8" x14ac:dyDescent="0.35">
      <c r="A323" s="11"/>
      <c r="B323" s="11">
        <v>3113</v>
      </c>
      <c r="C323" s="11">
        <v>2119</v>
      </c>
      <c r="D323" s="11" t="s">
        <v>66</v>
      </c>
      <c r="E323" s="53">
        <v>154</v>
      </c>
      <c r="F323" s="181">
        <v>154</v>
      </c>
      <c r="G323" s="112">
        <v>0</v>
      </c>
      <c r="H323" s="111">
        <f t="shared" si="19"/>
        <v>0</v>
      </c>
    </row>
    <row r="324" spans="1:8" hidden="1" x14ac:dyDescent="0.35">
      <c r="A324" s="11"/>
      <c r="B324" s="11">
        <v>3113</v>
      </c>
      <c r="C324" s="11">
        <v>2122</v>
      </c>
      <c r="D324" s="11" t="s">
        <v>383</v>
      </c>
      <c r="E324" s="53"/>
      <c r="F324" s="181"/>
      <c r="G324" s="112"/>
      <c r="H324" s="111" t="e">
        <f t="shared" si="19"/>
        <v>#DIV/0!</v>
      </c>
    </row>
    <row r="325" spans="1:8" hidden="1" x14ac:dyDescent="0.35">
      <c r="A325" s="11">
        <v>33063</v>
      </c>
      <c r="B325" s="11">
        <v>3113</v>
      </c>
      <c r="C325" s="11">
        <v>2229</v>
      </c>
      <c r="D325" s="11" t="s">
        <v>510</v>
      </c>
      <c r="E325" s="53"/>
      <c r="F325" s="181"/>
      <c r="G325" s="112"/>
      <c r="H325" s="111" t="e">
        <f t="shared" si="19"/>
        <v>#DIV/0!</v>
      </c>
    </row>
    <row r="326" spans="1:8" x14ac:dyDescent="0.35">
      <c r="A326" s="11"/>
      <c r="B326" s="11">
        <v>3113</v>
      </c>
      <c r="C326" s="11">
        <v>2229</v>
      </c>
      <c r="D326" s="11" t="s">
        <v>509</v>
      </c>
      <c r="E326" s="53">
        <v>0</v>
      </c>
      <c r="F326" s="181">
        <v>8.4</v>
      </c>
      <c r="G326" s="112">
        <v>8.1999999999999993</v>
      </c>
      <c r="H326" s="111">
        <f t="shared" si="19"/>
        <v>97.619047619047606</v>
      </c>
    </row>
    <row r="327" spans="1:8" hidden="1" x14ac:dyDescent="0.35">
      <c r="A327" s="11"/>
      <c r="B327" s="11">
        <v>3113</v>
      </c>
      <c r="C327" s="11">
        <v>2229</v>
      </c>
      <c r="D327" s="11" t="s">
        <v>508</v>
      </c>
      <c r="E327" s="53"/>
      <c r="F327" s="181"/>
      <c r="G327" s="112"/>
      <c r="H327" s="111" t="e">
        <f t="shared" si="19"/>
        <v>#DIV/0!</v>
      </c>
    </row>
    <row r="328" spans="1:8" hidden="1" x14ac:dyDescent="0.35">
      <c r="A328" s="11"/>
      <c r="B328" s="11">
        <v>3313</v>
      </c>
      <c r="C328" s="11">
        <v>2132</v>
      </c>
      <c r="D328" s="11" t="s">
        <v>65</v>
      </c>
      <c r="E328" s="53"/>
      <c r="F328" s="181"/>
      <c r="G328" s="112"/>
      <c r="H328" s="111" t="e">
        <f t="shared" si="19"/>
        <v>#DIV/0!</v>
      </c>
    </row>
    <row r="329" spans="1:8" hidden="1" x14ac:dyDescent="0.35">
      <c r="A329" s="11"/>
      <c r="B329" s="11">
        <v>3313</v>
      </c>
      <c r="C329" s="11">
        <v>2133</v>
      </c>
      <c r="D329" s="11" t="s">
        <v>64</v>
      </c>
      <c r="E329" s="53"/>
      <c r="F329" s="181"/>
      <c r="G329" s="112"/>
      <c r="H329" s="111" t="e">
        <f t="shared" si="19"/>
        <v>#DIV/0!</v>
      </c>
    </row>
    <row r="330" spans="1:8" hidden="1" x14ac:dyDescent="0.35">
      <c r="A330" s="11"/>
      <c r="B330" s="11">
        <v>3315</v>
      </c>
      <c r="C330" s="11">
        <v>2122</v>
      </c>
      <c r="D330" s="11" t="s">
        <v>522</v>
      </c>
      <c r="E330" s="53"/>
      <c r="F330" s="181"/>
      <c r="G330" s="112"/>
      <c r="H330" s="111" t="e">
        <f t="shared" si="19"/>
        <v>#DIV/0!</v>
      </c>
    </row>
    <row r="331" spans="1:8" hidden="1" x14ac:dyDescent="0.35">
      <c r="A331" s="11"/>
      <c r="B331" s="11">
        <v>3319</v>
      </c>
      <c r="C331" s="11">
        <v>2324</v>
      </c>
      <c r="D331" s="11" t="s">
        <v>527</v>
      </c>
      <c r="E331" s="53"/>
      <c r="F331" s="181"/>
      <c r="G331" s="112"/>
      <c r="H331" s="111" t="e">
        <f t="shared" si="19"/>
        <v>#DIV/0!</v>
      </c>
    </row>
    <row r="332" spans="1:8" x14ac:dyDescent="0.35">
      <c r="A332" s="11"/>
      <c r="B332" s="11">
        <v>3412</v>
      </c>
      <c r="C332" s="11">
        <v>2324</v>
      </c>
      <c r="D332" s="11" t="s">
        <v>210</v>
      </c>
      <c r="E332" s="53">
        <v>0</v>
      </c>
      <c r="F332" s="181">
        <v>0</v>
      </c>
      <c r="G332" s="112">
        <v>11.1</v>
      </c>
      <c r="H332" s="111" t="e">
        <f t="shared" si="19"/>
        <v>#DIV/0!</v>
      </c>
    </row>
    <row r="333" spans="1:8" hidden="1" x14ac:dyDescent="0.35">
      <c r="A333" s="11"/>
      <c r="B333" s="11">
        <v>3412</v>
      </c>
      <c r="C333" s="11">
        <v>3113</v>
      </c>
      <c r="D333" s="11" t="s">
        <v>301</v>
      </c>
      <c r="E333" s="53"/>
      <c r="F333" s="181"/>
      <c r="G333" s="112"/>
      <c r="H333" s="111" t="e">
        <f t="shared" si="19"/>
        <v>#DIV/0!</v>
      </c>
    </row>
    <row r="334" spans="1:8" x14ac:dyDescent="0.35">
      <c r="A334" s="11"/>
      <c r="B334" s="11">
        <v>3612</v>
      </c>
      <c r="C334" s="11">
        <v>2132</v>
      </c>
      <c r="D334" s="11" t="s">
        <v>473</v>
      </c>
      <c r="E334" s="53">
        <v>850</v>
      </c>
      <c r="F334" s="181">
        <v>850</v>
      </c>
      <c r="G334" s="112">
        <v>200.6</v>
      </c>
      <c r="H334" s="111">
        <f t="shared" si="19"/>
        <v>23.599999999999998</v>
      </c>
    </row>
    <row r="335" spans="1:8" ht="17.149999999999999" hidden="1" customHeight="1" x14ac:dyDescent="0.35">
      <c r="A335" s="11"/>
      <c r="B335" s="11">
        <v>4359</v>
      </c>
      <c r="C335" s="11">
        <v>2122</v>
      </c>
      <c r="D335" s="11" t="s">
        <v>325</v>
      </c>
      <c r="E335" s="53"/>
      <c r="F335" s="181"/>
      <c r="G335" s="112"/>
      <c r="H335" s="111" t="e">
        <f t="shared" si="19"/>
        <v>#DIV/0!</v>
      </c>
    </row>
    <row r="336" spans="1:8" hidden="1" x14ac:dyDescent="0.35">
      <c r="A336" s="11"/>
      <c r="B336" s="11">
        <v>5269</v>
      </c>
      <c r="C336" s="11">
        <v>2321</v>
      </c>
      <c r="D336" s="11" t="s">
        <v>552</v>
      </c>
      <c r="E336" s="53"/>
      <c r="F336" s="181"/>
      <c r="G336" s="112"/>
      <c r="H336" s="111" t="e">
        <f t="shared" si="19"/>
        <v>#DIV/0!</v>
      </c>
    </row>
    <row r="337" spans="1:8" ht="15.65" customHeight="1" x14ac:dyDescent="0.35">
      <c r="A337" s="11"/>
      <c r="B337" s="11">
        <v>6171</v>
      </c>
      <c r="C337" s="11">
        <v>2212</v>
      </c>
      <c r="D337" s="11" t="s">
        <v>229</v>
      </c>
      <c r="E337" s="53">
        <v>10</v>
      </c>
      <c r="F337" s="181">
        <v>10</v>
      </c>
      <c r="G337" s="112">
        <v>0.9</v>
      </c>
      <c r="H337" s="111">
        <f t="shared" si="19"/>
        <v>9</v>
      </c>
    </row>
    <row r="338" spans="1:8" ht="15.65" hidden="1" customHeight="1" x14ac:dyDescent="0.35">
      <c r="A338" s="11"/>
      <c r="B338" s="11">
        <v>6171</v>
      </c>
      <c r="C338" s="11">
        <v>2310</v>
      </c>
      <c r="D338" s="11" t="s">
        <v>436</v>
      </c>
      <c r="E338" s="53"/>
      <c r="F338" s="181"/>
      <c r="G338" s="112"/>
      <c r="H338" s="111" t="e">
        <f t="shared" si="19"/>
        <v>#DIV/0!</v>
      </c>
    </row>
    <row r="339" spans="1:8" ht="15.65" hidden="1" customHeight="1" x14ac:dyDescent="0.35">
      <c r="A339" s="11"/>
      <c r="B339" s="11">
        <v>6171</v>
      </c>
      <c r="C339" s="11">
        <v>2324</v>
      </c>
      <c r="D339" s="11" t="s">
        <v>230</v>
      </c>
      <c r="E339" s="53"/>
      <c r="F339" s="181"/>
      <c r="G339" s="112"/>
      <c r="H339" s="111" t="e">
        <f t="shared" si="19"/>
        <v>#DIV/0!</v>
      </c>
    </row>
    <row r="340" spans="1:8" ht="15.65" hidden="1" customHeight="1" x14ac:dyDescent="0.35">
      <c r="A340" s="11"/>
      <c r="B340" s="11">
        <v>6171</v>
      </c>
      <c r="C340" s="11">
        <v>2329</v>
      </c>
      <c r="D340" s="11" t="s">
        <v>516</v>
      </c>
      <c r="E340" s="53"/>
      <c r="F340" s="181"/>
      <c r="G340" s="112"/>
      <c r="H340" s="111" t="e">
        <f t="shared" si="19"/>
        <v>#DIV/0!</v>
      </c>
    </row>
    <row r="341" spans="1:8" hidden="1" x14ac:dyDescent="0.35">
      <c r="A341" s="11"/>
      <c r="B341" s="11">
        <v>6171</v>
      </c>
      <c r="C341" s="11">
        <v>3121</v>
      </c>
      <c r="D341" s="11" t="s">
        <v>523</v>
      </c>
      <c r="E341" s="53"/>
      <c r="F341" s="181"/>
      <c r="G341" s="112"/>
      <c r="H341" s="111" t="e">
        <f t="shared" si="19"/>
        <v>#DIV/0!</v>
      </c>
    </row>
    <row r="342" spans="1:8" ht="15.65" customHeight="1" x14ac:dyDescent="0.35">
      <c r="A342" s="11"/>
      <c r="B342" s="11">
        <v>6310</v>
      </c>
      <c r="C342" s="11">
        <v>2141</v>
      </c>
      <c r="D342" s="11" t="s">
        <v>233</v>
      </c>
      <c r="E342" s="53">
        <v>10</v>
      </c>
      <c r="F342" s="181">
        <v>10</v>
      </c>
      <c r="G342" s="112">
        <v>0.9</v>
      </c>
      <c r="H342" s="111">
        <f t="shared" si="19"/>
        <v>9</v>
      </c>
    </row>
    <row r="343" spans="1:8" hidden="1" x14ac:dyDescent="0.35">
      <c r="A343" s="11"/>
      <c r="B343" s="11">
        <v>6310</v>
      </c>
      <c r="C343" s="11">
        <v>2324</v>
      </c>
      <c r="D343" s="11" t="s">
        <v>35</v>
      </c>
      <c r="E343" s="53"/>
      <c r="F343" s="181"/>
      <c r="G343" s="112"/>
      <c r="H343" s="111" t="e">
        <f t="shared" si="19"/>
        <v>#DIV/0!</v>
      </c>
    </row>
    <row r="344" spans="1:8" hidden="1" x14ac:dyDescent="0.35">
      <c r="A344" s="11"/>
      <c r="B344" s="11">
        <v>6310</v>
      </c>
      <c r="C344" s="11">
        <v>2142</v>
      </c>
      <c r="D344" s="11" t="s">
        <v>231</v>
      </c>
      <c r="E344" s="53"/>
      <c r="F344" s="181"/>
      <c r="G344" s="112"/>
      <c r="H344" s="111" t="e">
        <f t="shared" si="19"/>
        <v>#DIV/0!</v>
      </c>
    </row>
    <row r="345" spans="1:8" hidden="1" x14ac:dyDescent="0.35">
      <c r="A345" s="11"/>
      <c r="B345" s="11">
        <v>6310</v>
      </c>
      <c r="C345" s="11">
        <v>2143</v>
      </c>
      <c r="D345" s="11" t="s">
        <v>34</v>
      </c>
      <c r="E345" s="53"/>
      <c r="F345" s="181"/>
      <c r="G345" s="112"/>
      <c r="H345" s="111" t="e">
        <f t="shared" si="19"/>
        <v>#DIV/0!</v>
      </c>
    </row>
    <row r="346" spans="1:8" hidden="1" x14ac:dyDescent="0.35">
      <c r="A346" s="11"/>
      <c r="B346" s="11">
        <v>6310</v>
      </c>
      <c r="C346" s="11">
        <v>2329</v>
      </c>
      <c r="D346" s="11" t="s">
        <v>33</v>
      </c>
      <c r="E346" s="53"/>
      <c r="F346" s="181"/>
      <c r="G346" s="112"/>
      <c r="H346" s="111" t="e">
        <f t="shared" si="19"/>
        <v>#DIV/0!</v>
      </c>
    </row>
    <row r="347" spans="1:8" hidden="1" x14ac:dyDescent="0.35">
      <c r="A347" s="11"/>
      <c r="B347" s="11">
        <v>6330</v>
      </c>
      <c r="C347" s="11">
        <v>4132</v>
      </c>
      <c r="D347" s="11" t="s">
        <v>32</v>
      </c>
      <c r="E347" s="53"/>
      <c r="F347" s="181"/>
      <c r="G347" s="112"/>
      <c r="H347" s="111" t="e">
        <f t="shared" si="19"/>
        <v>#DIV/0!</v>
      </c>
    </row>
    <row r="348" spans="1:8" x14ac:dyDescent="0.35">
      <c r="A348" s="11"/>
      <c r="B348" s="11">
        <v>6402</v>
      </c>
      <c r="C348" s="11">
        <v>2229</v>
      </c>
      <c r="D348" s="11" t="s">
        <v>474</v>
      </c>
      <c r="E348" s="53">
        <v>0</v>
      </c>
      <c r="F348" s="181">
        <v>0</v>
      </c>
      <c r="G348" s="112">
        <v>208.6</v>
      </c>
      <c r="H348" s="111" t="e">
        <f t="shared" si="19"/>
        <v>#DIV/0!</v>
      </c>
    </row>
    <row r="349" spans="1:8" ht="15.45" thickBot="1" x14ac:dyDescent="0.4">
      <c r="A349" s="11"/>
      <c r="B349" s="11">
        <v>6409</v>
      </c>
      <c r="C349" s="11">
        <v>2328</v>
      </c>
      <c r="D349" s="11" t="s">
        <v>232</v>
      </c>
      <c r="E349" s="53">
        <v>0</v>
      </c>
      <c r="F349" s="181">
        <v>0</v>
      </c>
      <c r="G349" s="112">
        <v>8.5</v>
      </c>
      <c r="H349" s="111" t="e">
        <f t="shared" si="19"/>
        <v>#DIV/0!</v>
      </c>
    </row>
    <row r="350" spans="1:8" ht="15.45" hidden="1" thickBot="1" x14ac:dyDescent="0.4">
      <c r="A350" s="29"/>
      <c r="B350" s="11">
        <v>6402</v>
      </c>
      <c r="C350" s="11">
        <v>2229</v>
      </c>
      <c r="D350" s="11" t="s">
        <v>61</v>
      </c>
      <c r="E350" s="53">
        <v>0</v>
      </c>
      <c r="F350" s="181">
        <v>0</v>
      </c>
      <c r="G350" s="112">
        <v>0</v>
      </c>
      <c r="H350" s="111" t="e">
        <f>(#REF!/F350)*100</f>
        <v>#REF!</v>
      </c>
    </row>
    <row r="351" spans="1:8" ht="15.45" hidden="1" thickBot="1" x14ac:dyDescent="0.4">
      <c r="A351" s="29"/>
      <c r="B351" s="11">
        <v>6409</v>
      </c>
      <c r="C351" s="11">
        <v>2328</v>
      </c>
      <c r="D351" s="11" t="s">
        <v>384</v>
      </c>
      <c r="E351" s="53">
        <v>0</v>
      </c>
      <c r="F351" s="181">
        <v>0</v>
      </c>
      <c r="G351" s="112">
        <v>0</v>
      </c>
      <c r="H351" s="111" t="e">
        <f>(#REF!/F351)*100</f>
        <v>#REF!</v>
      </c>
    </row>
    <row r="352" spans="1:8" ht="15.45" hidden="1" thickBot="1" x14ac:dyDescent="0.4">
      <c r="A352" s="29"/>
      <c r="B352" s="29">
        <v>6409</v>
      </c>
      <c r="C352" s="29">
        <v>2329</v>
      </c>
      <c r="D352" s="29" t="s">
        <v>19</v>
      </c>
      <c r="E352" s="54">
        <v>0</v>
      </c>
      <c r="F352" s="183">
        <v>0</v>
      </c>
      <c r="G352" s="118">
        <v>0</v>
      </c>
      <c r="H352" s="119" t="e">
        <f>(#REF!/F352)*100</f>
        <v>#REF!</v>
      </c>
    </row>
    <row r="353" spans="1:8" s="6" customFormat="1" ht="21.75" customHeight="1" thickTop="1" thickBot="1" x14ac:dyDescent="0.45">
      <c r="A353" s="37"/>
      <c r="B353" s="37"/>
      <c r="C353" s="37"/>
      <c r="D353" s="36" t="s">
        <v>31</v>
      </c>
      <c r="E353" s="87">
        <f t="shared" ref="E353:G353" si="20">SUM(E274:E352)</f>
        <v>457405</v>
      </c>
      <c r="F353" s="184">
        <f t="shared" si="20"/>
        <v>459970.30000000005</v>
      </c>
      <c r="G353" s="203">
        <f t="shared" si="20"/>
        <v>122613.7</v>
      </c>
      <c r="H353" s="117">
        <f t="shared" ref="H353" si="21">(G353/F353)*100</f>
        <v>26.656873280731386</v>
      </c>
    </row>
    <row r="354" spans="1:8" ht="15" customHeight="1" x14ac:dyDescent="0.4">
      <c r="A354" s="7"/>
      <c r="B354" s="7"/>
      <c r="C354" s="7"/>
      <c r="D354" s="8"/>
      <c r="E354" s="196"/>
      <c r="F354" s="196"/>
    </row>
    <row r="355" spans="1:8" ht="0.75" customHeight="1" thickBot="1" x14ac:dyDescent="0.4">
      <c r="A355" s="6"/>
      <c r="B355" s="7"/>
      <c r="C355" s="7"/>
      <c r="D355" s="7"/>
      <c r="E355" s="55"/>
      <c r="F355" s="55"/>
    </row>
    <row r="356" spans="1:8" ht="15.45" hidden="1" thickBot="1" x14ac:dyDescent="0.4">
      <c r="A356" s="6"/>
      <c r="B356" s="7"/>
      <c r="C356" s="7"/>
      <c r="D356" s="7"/>
      <c r="E356" s="55"/>
      <c r="F356" s="55"/>
    </row>
    <row r="357" spans="1:8" ht="15" hidden="1" customHeight="1" thickBot="1" x14ac:dyDescent="0.4">
      <c r="A357" s="6"/>
      <c r="B357" s="7"/>
      <c r="C357" s="7"/>
      <c r="D357" s="7"/>
      <c r="E357" s="55"/>
      <c r="F357" s="55"/>
    </row>
    <row r="358" spans="1:8" ht="15.45" x14ac:dyDescent="0.4">
      <c r="A358" s="22" t="s">
        <v>14</v>
      </c>
      <c r="B358" s="22" t="s">
        <v>413</v>
      </c>
      <c r="C358" s="22" t="s">
        <v>414</v>
      </c>
      <c r="D358" s="21" t="s">
        <v>12</v>
      </c>
      <c r="E358" s="20" t="s">
        <v>11</v>
      </c>
      <c r="F358" s="20" t="s">
        <v>11</v>
      </c>
      <c r="G358" s="20" t="s">
        <v>0</v>
      </c>
      <c r="H358" s="113" t="s">
        <v>357</v>
      </c>
    </row>
    <row r="359" spans="1:8" ht="15.75" customHeight="1" thickBot="1" x14ac:dyDescent="0.45">
      <c r="A359" s="19"/>
      <c r="B359" s="19"/>
      <c r="C359" s="19"/>
      <c r="D359" s="18"/>
      <c r="E359" s="189" t="s">
        <v>10</v>
      </c>
      <c r="F359" s="191" t="s">
        <v>9</v>
      </c>
      <c r="G359" s="216" t="s">
        <v>587</v>
      </c>
      <c r="H359" s="120" t="s">
        <v>358</v>
      </c>
    </row>
    <row r="360" spans="1:8" ht="16.5" customHeight="1" thickTop="1" x14ac:dyDescent="0.4">
      <c r="A360" s="27">
        <v>120</v>
      </c>
      <c r="B360" s="27"/>
      <c r="C360" s="27"/>
      <c r="D360" s="30" t="s">
        <v>30</v>
      </c>
      <c r="E360" s="52"/>
      <c r="F360" s="192"/>
      <c r="G360" s="204"/>
      <c r="H360" s="124"/>
    </row>
    <row r="361" spans="1:8" ht="16.5" customHeight="1" x14ac:dyDescent="0.4">
      <c r="A361" s="17"/>
      <c r="B361" s="30"/>
      <c r="C361" s="30"/>
      <c r="D361" s="30"/>
      <c r="E361" s="53"/>
      <c r="F361" s="181"/>
      <c r="G361" s="202"/>
      <c r="H361" s="115"/>
    </row>
    <row r="362" spans="1:8" hidden="1" x14ac:dyDescent="0.35">
      <c r="A362" s="11"/>
      <c r="B362" s="11"/>
      <c r="C362" s="11">
        <v>1361</v>
      </c>
      <c r="D362" s="11" t="s">
        <v>29</v>
      </c>
      <c r="E362" s="215">
        <v>0</v>
      </c>
      <c r="F362" s="195">
        <v>0</v>
      </c>
      <c r="G362" s="112">
        <v>0</v>
      </c>
      <c r="H362" s="111" t="e">
        <f>(#REF!/F362)*100</f>
        <v>#REF!</v>
      </c>
    </row>
    <row r="363" spans="1:8" ht="15.45" customHeight="1" x14ac:dyDescent="0.35">
      <c r="A363" s="271" t="s">
        <v>596</v>
      </c>
      <c r="B363" s="11"/>
      <c r="C363" s="11">
        <v>4116</v>
      </c>
      <c r="D363" s="31" t="s">
        <v>610</v>
      </c>
      <c r="E363" s="215">
        <v>163</v>
      </c>
      <c r="F363" s="195">
        <v>163</v>
      </c>
      <c r="G363" s="112">
        <v>0</v>
      </c>
      <c r="H363" s="111">
        <f t="shared" ref="H363:H377" si="22">(G363/F363)*100</f>
        <v>0</v>
      </c>
    </row>
    <row r="364" spans="1:8" ht="15.45" customHeight="1" x14ac:dyDescent="0.35">
      <c r="A364" s="271" t="s">
        <v>595</v>
      </c>
      <c r="B364" s="11"/>
      <c r="C364" s="11">
        <v>4116</v>
      </c>
      <c r="D364" s="31" t="s">
        <v>611</v>
      </c>
      <c r="E364" s="215">
        <v>0</v>
      </c>
      <c r="F364" s="195">
        <v>2768</v>
      </c>
      <c r="G364" s="112">
        <v>0</v>
      </c>
      <c r="H364" s="111">
        <f t="shared" si="22"/>
        <v>0</v>
      </c>
    </row>
    <row r="365" spans="1:8" ht="15" customHeight="1" x14ac:dyDescent="0.4">
      <c r="A365" s="268" t="s">
        <v>599</v>
      </c>
      <c r="B365" s="27"/>
      <c r="C365" s="45">
        <v>4116</v>
      </c>
      <c r="D365" s="31" t="s">
        <v>598</v>
      </c>
      <c r="E365" s="53">
        <v>492</v>
      </c>
      <c r="F365" s="181">
        <v>981.1</v>
      </c>
      <c r="G365" s="112">
        <v>489.1</v>
      </c>
      <c r="H365" s="111">
        <f t="shared" si="22"/>
        <v>49.852206706757727</v>
      </c>
    </row>
    <row r="366" spans="1:8" ht="15" hidden="1" customHeight="1" x14ac:dyDescent="0.4">
      <c r="A366" s="268">
        <v>34055</v>
      </c>
      <c r="B366" s="27"/>
      <c r="C366" s="45">
        <v>4116</v>
      </c>
      <c r="D366" s="31" t="s">
        <v>511</v>
      </c>
      <c r="E366" s="53"/>
      <c r="F366" s="181"/>
      <c r="G366" s="112"/>
      <c r="H366" s="111" t="e">
        <f t="shared" si="22"/>
        <v>#DIV/0!</v>
      </c>
    </row>
    <row r="367" spans="1:8" ht="15" customHeight="1" x14ac:dyDescent="0.4">
      <c r="A367" s="268" t="s">
        <v>612</v>
      </c>
      <c r="B367" s="27"/>
      <c r="C367" s="45">
        <v>4116</v>
      </c>
      <c r="D367" s="31" t="s">
        <v>614</v>
      </c>
      <c r="E367" s="53">
        <v>0</v>
      </c>
      <c r="F367" s="181">
        <v>0</v>
      </c>
      <c r="G367" s="112">
        <v>0.1</v>
      </c>
      <c r="H367" s="111" t="e">
        <f t="shared" si="22"/>
        <v>#DIV/0!</v>
      </c>
    </row>
    <row r="368" spans="1:8" ht="15" hidden="1" customHeight="1" x14ac:dyDescent="0.4">
      <c r="A368" s="268">
        <v>332</v>
      </c>
      <c r="B368" s="27"/>
      <c r="C368" s="45">
        <v>4122</v>
      </c>
      <c r="D368" s="31" t="s">
        <v>598</v>
      </c>
      <c r="E368" s="53"/>
      <c r="F368" s="181"/>
      <c r="G368" s="112"/>
      <c r="H368" s="111" t="e">
        <f t="shared" si="22"/>
        <v>#DIV/0!</v>
      </c>
    </row>
    <row r="369" spans="1:8" ht="15" hidden="1" customHeight="1" x14ac:dyDescent="0.4">
      <c r="A369" s="268">
        <v>342</v>
      </c>
      <c r="B369" s="27"/>
      <c r="C369" s="45">
        <v>4122</v>
      </c>
      <c r="D369" s="31" t="s">
        <v>598</v>
      </c>
      <c r="E369" s="53"/>
      <c r="F369" s="181"/>
      <c r="G369" s="112"/>
      <c r="H369" s="111" t="e">
        <f t="shared" si="22"/>
        <v>#DIV/0!</v>
      </c>
    </row>
    <row r="370" spans="1:8" ht="15.75" hidden="1" customHeight="1" x14ac:dyDescent="0.4">
      <c r="A370" s="268">
        <v>415</v>
      </c>
      <c r="B370" s="27"/>
      <c r="C370" s="45">
        <v>4152</v>
      </c>
      <c r="D370" s="31" t="s">
        <v>598</v>
      </c>
      <c r="E370" s="53"/>
      <c r="F370" s="181"/>
      <c r="G370" s="112"/>
      <c r="H370" s="111" t="e">
        <f t="shared" si="22"/>
        <v>#DIV/0!</v>
      </c>
    </row>
    <row r="371" spans="1:8" ht="13.85" hidden="1" customHeight="1" x14ac:dyDescent="0.4">
      <c r="A371" s="268"/>
      <c r="B371" s="27"/>
      <c r="C371" s="45">
        <v>4213</v>
      </c>
      <c r="D371" s="31" t="s">
        <v>598</v>
      </c>
      <c r="E371" s="53"/>
      <c r="F371" s="181"/>
      <c r="G371" s="112"/>
      <c r="H371" s="111" t="e">
        <f t="shared" si="22"/>
        <v>#DIV/0!</v>
      </c>
    </row>
    <row r="372" spans="1:8" ht="13.85" hidden="1" customHeight="1" x14ac:dyDescent="0.4">
      <c r="A372" s="268"/>
      <c r="B372" s="27"/>
      <c r="C372" s="45"/>
      <c r="D372" s="31" t="s">
        <v>598</v>
      </c>
      <c r="E372" s="53"/>
      <c r="F372" s="181"/>
      <c r="G372" s="112"/>
      <c r="H372" s="111" t="e">
        <f t="shared" si="22"/>
        <v>#DIV/0!</v>
      </c>
    </row>
    <row r="373" spans="1:8" ht="15" customHeight="1" x14ac:dyDescent="0.4">
      <c r="A373" s="268" t="s">
        <v>608</v>
      </c>
      <c r="B373" s="27"/>
      <c r="C373" s="45">
        <v>4116</v>
      </c>
      <c r="D373" s="31" t="s">
        <v>613</v>
      </c>
      <c r="E373" s="53">
        <v>0</v>
      </c>
      <c r="F373" s="181">
        <v>0</v>
      </c>
      <c r="G373" s="112">
        <v>2</v>
      </c>
      <c r="H373" s="111" t="e">
        <f t="shared" si="22"/>
        <v>#DIV/0!</v>
      </c>
    </row>
    <row r="374" spans="1:8" ht="15" customHeight="1" x14ac:dyDescent="0.4">
      <c r="A374" s="268" t="s">
        <v>602</v>
      </c>
      <c r="B374" s="27"/>
      <c r="C374" s="45">
        <v>4213</v>
      </c>
      <c r="D374" s="44" t="s">
        <v>600</v>
      </c>
      <c r="E374" s="53">
        <v>0</v>
      </c>
      <c r="F374" s="181">
        <v>466.1</v>
      </c>
      <c r="G374" s="112">
        <v>0</v>
      </c>
      <c r="H374" s="111">
        <f t="shared" si="22"/>
        <v>0</v>
      </c>
    </row>
    <row r="375" spans="1:8" ht="15" customHeight="1" x14ac:dyDescent="0.4">
      <c r="A375" s="268" t="s">
        <v>602</v>
      </c>
      <c r="B375" s="27"/>
      <c r="C375" s="45">
        <v>4213</v>
      </c>
      <c r="D375" s="44" t="s">
        <v>601</v>
      </c>
      <c r="E375" s="53">
        <v>469</v>
      </c>
      <c r="F375" s="181">
        <v>937.7</v>
      </c>
      <c r="G375" s="112">
        <v>0</v>
      </c>
      <c r="H375" s="111">
        <f t="shared" si="22"/>
        <v>0</v>
      </c>
    </row>
    <row r="376" spans="1:8" ht="15" customHeight="1" x14ac:dyDescent="0.4">
      <c r="A376" s="268" t="s">
        <v>602</v>
      </c>
      <c r="B376" s="27"/>
      <c r="C376" s="45">
        <v>4213</v>
      </c>
      <c r="D376" s="44" t="s">
        <v>603</v>
      </c>
      <c r="E376" s="53">
        <v>441</v>
      </c>
      <c r="F376" s="181">
        <v>881.6</v>
      </c>
      <c r="G376" s="112">
        <v>0</v>
      </c>
      <c r="H376" s="111">
        <f t="shared" si="22"/>
        <v>0</v>
      </c>
    </row>
    <row r="377" spans="1:8" ht="15" customHeight="1" x14ac:dyDescent="0.4">
      <c r="A377" s="268" t="s">
        <v>602</v>
      </c>
      <c r="B377" s="27"/>
      <c r="C377" s="45">
        <v>4213</v>
      </c>
      <c r="D377" s="44" t="s">
        <v>604</v>
      </c>
      <c r="E377" s="53">
        <v>460</v>
      </c>
      <c r="F377" s="181">
        <v>919.6</v>
      </c>
      <c r="G377" s="112">
        <v>0</v>
      </c>
      <c r="H377" s="111">
        <f t="shared" si="22"/>
        <v>0</v>
      </c>
    </row>
    <row r="378" spans="1:8" ht="15" hidden="1" customHeight="1" x14ac:dyDescent="0.4">
      <c r="A378" s="268">
        <v>90992</v>
      </c>
      <c r="B378" s="27"/>
      <c r="C378" s="45">
        <v>4213</v>
      </c>
      <c r="D378" s="44" t="s">
        <v>341</v>
      </c>
      <c r="E378" s="53"/>
      <c r="F378" s="181"/>
      <c r="G378" s="112"/>
      <c r="H378" s="111" t="e">
        <f>(#REF!/F378)*100</f>
        <v>#REF!</v>
      </c>
    </row>
    <row r="379" spans="1:8" ht="15" customHeight="1" x14ac:dyDescent="0.4">
      <c r="A379" s="270" t="s">
        <v>615</v>
      </c>
      <c r="B379" s="17"/>
      <c r="C379" s="45">
        <v>4216</v>
      </c>
      <c r="D379" s="44" t="s">
        <v>616</v>
      </c>
      <c r="E379" s="53">
        <v>0</v>
      </c>
      <c r="F379" s="181">
        <v>0</v>
      </c>
      <c r="G379" s="112">
        <v>659.8</v>
      </c>
      <c r="H379" s="111" t="e">
        <f t="shared" ref="H379:H415" si="23">(G379/F379)*100</f>
        <v>#DIV/0!</v>
      </c>
    </row>
    <row r="380" spans="1:8" ht="15" customHeight="1" x14ac:dyDescent="0.4">
      <c r="A380" s="270" t="s">
        <v>605</v>
      </c>
      <c r="B380" s="17"/>
      <c r="C380" s="45">
        <v>4216</v>
      </c>
      <c r="D380" s="44" t="s">
        <v>616</v>
      </c>
      <c r="E380" s="53">
        <v>0</v>
      </c>
      <c r="F380" s="181">
        <v>0</v>
      </c>
      <c r="G380" s="112">
        <v>11216.8</v>
      </c>
      <c r="H380" s="111" t="e">
        <f t="shared" si="23"/>
        <v>#DIV/0!</v>
      </c>
    </row>
    <row r="381" spans="1:8" ht="15" customHeight="1" x14ac:dyDescent="0.35">
      <c r="A381" s="269" t="s">
        <v>605</v>
      </c>
      <c r="B381" s="41"/>
      <c r="C381" s="39">
        <v>4216</v>
      </c>
      <c r="D381" s="44" t="s">
        <v>617</v>
      </c>
      <c r="E381" s="53">
        <v>4261</v>
      </c>
      <c r="F381" s="181">
        <v>8523</v>
      </c>
      <c r="G381" s="112">
        <v>0</v>
      </c>
      <c r="H381" s="111">
        <f t="shared" si="23"/>
        <v>0</v>
      </c>
    </row>
    <row r="382" spans="1:8" ht="15" customHeight="1" x14ac:dyDescent="0.35">
      <c r="A382" s="269" t="s">
        <v>605</v>
      </c>
      <c r="B382" s="41"/>
      <c r="C382" s="39">
        <v>4216</v>
      </c>
      <c r="D382" s="44" t="s">
        <v>606</v>
      </c>
      <c r="E382" s="53">
        <v>1735</v>
      </c>
      <c r="F382" s="181">
        <v>1735</v>
      </c>
      <c r="G382" s="112">
        <v>0</v>
      </c>
      <c r="H382" s="111">
        <f t="shared" si="23"/>
        <v>0</v>
      </c>
    </row>
    <row r="383" spans="1:8" ht="15" customHeight="1" x14ac:dyDescent="0.35">
      <c r="A383" s="269" t="s">
        <v>605</v>
      </c>
      <c r="B383" s="41"/>
      <c r="C383" s="39">
        <v>4216</v>
      </c>
      <c r="D383" s="44" t="s">
        <v>597</v>
      </c>
      <c r="E383" s="53">
        <v>995</v>
      </c>
      <c r="F383" s="181">
        <v>995</v>
      </c>
      <c r="G383" s="112">
        <v>995.2</v>
      </c>
      <c r="H383" s="111">
        <f t="shared" si="23"/>
        <v>100.02010050251258</v>
      </c>
    </row>
    <row r="384" spans="1:8" ht="15" customHeight="1" x14ac:dyDescent="0.35">
      <c r="A384" s="269" t="s">
        <v>608</v>
      </c>
      <c r="B384" s="41"/>
      <c r="C384" s="39">
        <v>4216</v>
      </c>
      <c r="D384" s="44" t="s">
        <v>607</v>
      </c>
      <c r="E384" s="53">
        <v>0</v>
      </c>
      <c r="F384" s="181">
        <v>2500</v>
      </c>
      <c r="G384" s="112">
        <v>0</v>
      </c>
      <c r="H384" s="111">
        <f t="shared" si="23"/>
        <v>0</v>
      </c>
    </row>
    <row r="385" spans="1:8" ht="15" hidden="1" customHeight="1" x14ac:dyDescent="0.35">
      <c r="A385" s="269"/>
      <c r="B385" s="41"/>
      <c r="C385" s="39">
        <v>4216</v>
      </c>
      <c r="D385" s="44" t="s">
        <v>572</v>
      </c>
      <c r="E385" s="53"/>
      <c r="F385" s="181"/>
      <c r="G385" s="112"/>
      <c r="H385" s="111" t="e">
        <f t="shared" si="23"/>
        <v>#DIV/0!</v>
      </c>
    </row>
    <row r="386" spans="1:8" ht="15" hidden="1" customHeight="1" x14ac:dyDescent="0.35">
      <c r="A386" s="269"/>
      <c r="B386" s="41"/>
      <c r="C386" s="39">
        <v>4216</v>
      </c>
      <c r="D386" s="44" t="s">
        <v>573</v>
      </c>
      <c r="E386" s="53"/>
      <c r="F386" s="181"/>
      <c r="G386" s="112"/>
      <c r="H386" s="111" t="e">
        <f t="shared" si="23"/>
        <v>#DIV/0!</v>
      </c>
    </row>
    <row r="387" spans="1:8" ht="15" hidden="1" customHeight="1" x14ac:dyDescent="0.35">
      <c r="A387" s="269">
        <v>13419</v>
      </c>
      <c r="B387" s="41"/>
      <c r="C387" s="39">
        <v>4216</v>
      </c>
      <c r="D387" s="44" t="s">
        <v>397</v>
      </c>
      <c r="E387" s="53"/>
      <c r="F387" s="181"/>
      <c r="G387" s="112"/>
      <c r="H387" s="111" t="e">
        <f t="shared" si="23"/>
        <v>#DIV/0!</v>
      </c>
    </row>
    <row r="388" spans="1:8" ht="15" hidden="1" customHeight="1" x14ac:dyDescent="0.35">
      <c r="A388" s="269">
        <v>13501</v>
      </c>
      <c r="B388" s="41"/>
      <c r="C388" s="39">
        <v>4216</v>
      </c>
      <c r="D388" s="44" t="s">
        <v>397</v>
      </c>
      <c r="E388" s="53"/>
      <c r="F388" s="181"/>
      <c r="G388" s="112"/>
      <c r="H388" s="111" t="e">
        <f t="shared" si="23"/>
        <v>#DIV/0!</v>
      </c>
    </row>
    <row r="389" spans="1:8" ht="15" hidden="1" customHeight="1" x14ac:dyDescent="0.35">
      <c r="A389" s="269"/>
      <c r="B389" s="41"/>
      <c r="C389" s="39">
        <v>4152</v>
      </c>
      <c r="D389" s="44" t="s">
        <v>343</v>
      </c>
      <c r="E389" s="53"/>
      <c r="F389" s="181"/>
      <c r="G389" s="112"/>
      <c r="H389" s="111" t="e">
        <f t="shared" si="23"/>
        <v>#DIV/0!</v>
      </c>
    </row>
    <row r="390" spans="1:8" ht="15" hidden="1" customHeight="1" x14ac:dyDescent="0.35">
      <c r="A390" s="269"/>
      <c r="B390" s="41"/>
      <c r="C390" s="39">
        <v>4232</v>
      </c>
      <c r="D390" s="44" t="s">
        <v>342</v>
      </c>
      <c r="E390" s="53"/>
      <c r="F390" s="181"/>
      <c r="G390" s="112"/>
      <c r="H390" s="111" t="e">
        <f t="shared" si="23"/>
        <v>#DIV/0!</v>
      </c>
    </row>
    <row r="391" spans="1:8" ht="15" hidden="1" customHeight="1" x14ac:dyDescent="0.35">
      <c r="A391" s="269">
        <v>22500</v>
      </c>
      <c r="B391" s="41"/>
      <c r="C391" s="39">
        <v>4216</v>
      </c>
      <c r="D391" s="44" t="s">
        <v>424</v>
      </c>
      <c r="E391" s="53"/>
      <c r="F391" s="181"/>
      <c r="G391" s="112"/>
      <c r="H391" s="111" t="e">
        <f t="shared" si="23"/>
        <v>#DIV/0!</v>
      </c>
    </row>
    <row r="392" spans="1:8" ht="15" hidden="1" customHeight="1" x14ac:dyDescent="0.35">
      <c r="A392" s="269">
        <v>221</v>
      </c>
      <c r="B392" s="41"/>
      <c r="C392" s="39">
        <v>4222</v>
      </c>
      <c r="D392" s="44" t="s">
        <v>437</v>
      </c>
      <c r="E392" s="53"/>
      <c r="F392" s="181"/>
      <c r="G392" s="112"/>
      <c r="H392" s="111" t="e">
        <f t="shared" si="23"/>
        <v>#DIV/0!</v>
      </c>
    </row>
    <row r="393" spans="1:8" ht="15" hidden="1" customHeight="1" x14ac:dyDescent="0.35">
      <c r="A393" s="269">
        <v>221</v>
      </c>
      <c r="B393" s="41"/>
      <c r="C393" s="39">
        <v>4222</v>
      </c>
      <c r="D393" s="44" t="s">
        <v>577</v>
      </c>
      <c r="E393" s="53"/>
      <c r="F393" s="181"/>
      <c r="G393" s="112"/>
      <c r="H393" s="111" t="e">
        <f t="shared" si="23"/>
        <v>#DIV/0!</v>
      </c>
    </row>
    <row r="394" spans="1:8" ht="15" hidden="1" customHeight="1" x14ac:dyDescent="0.4">
      <c r="A394" s="270">
        <v>342</v>
      </c>
      <c r="B394" s="17"/>
      <c r="C394" s="45">
        <v>4222</v>
      </c>
      <c r="D394" s="31" t="s">
        <v>555</v>
      </c>
      <c r="E394" s="53"/>
      <c r="F394" s="181"/>
      <c r="G394" s="112"/>
      <c r="H394" s="111" t="e">
        <f t="shared" si="23"/>
        <v>#DIV/0!</v>
      </c>
    </row>
    <row r="395" spans="1:8" ht="15" hidden="1" customHeight="1" x14ac:dyDescent="0.4">
      <c r="A395" s="249">
        <v>332</v>
      </c>
      <c r="B395" s="17"/>
      <c r="C395" s="45">
        <v>4222</v>
      </c>
      <c r="D395" s="31" t="s">
        <v>442</v>
      </c>
      <c r="E395" s="53"/>
      <c r="F395" s="181"/>
      <c r="G395" s="112"/>
      <c r="H395" s="111" t="e">
        <f t="shared" si="23"/>
        <v>#DIV/0!</v>
      </c>
    </row>
    <row r="396" spans="1:8" ht="15.75" hidden="1" customHeight="1" x14ac:dyDescent="0.4">
      <c r="A396" s="249">
        <v>415</v>
      </c>
      <c r="B396" s="17"/>
      <c r="C396" s="45">
        <v>4232</v>
      </c>
      <c r="D396" s="44" t="s">
        <v>427</v>
      </c>
      <c r="E396" s="53"/>
      <c r="F396" s="181"/>
      <c r="G396" s="112"/>
      <c r="H396" s="111" t="e">
        <f t="shared" si="23"/>
        <v>#DIV/0!</v>
      </c>
    </row>
    <row r="397" spans="1:8" ht="16.5" customHeight="1" x14ac:dyDescent="0.35">
      <c r="A397" s="11"/>
      <c r="B397" s="11">
        <v>1014</v>
      </c>
      <c r="C397" s="11">
        <v>2132</v>
      </c>
      <c r="D397" s="50" t="s">
        <v>288</v>
      </c>
      <c r="E397" s="53">
        <v>25</v>
      </c>
      <c r="F397" s="181">
        <v>25</v>
      </c>
      <c r="G397" s="112">
        <v>6.5</v>
      </c>
      <c r="H397" s="111">
        <f t="shared" si="23"/>
        <v>26</v>
      </c>
    </row>
    <row r="398" spans="1:8" ht="16.5" customHeight="1" x14ac:dyDescent="0.35">
      <c r="A398" s="42"/>
      <c r="B398" s="41">
        <v>2169</v>
      </c>
      <c r="C398" s="39">
        <v>2212</v>
      </c>
      <c r="D398" s="38" t="s">
        <v>594</v>
      </c>
      <c r="E398" s="53">
        <v>0</v>
      </c>
      <c r="F398" s="181">
        <v>0</v>
      </c>
      <c r="G398" s="112">
        <v>294.2</v>
      </c>
      <c r="H398" s="111" t="e">
        <f t="shared" si="23"/>
        <v>#DIV/0!</v>
      </c>
    </row>
    <row r="399" spans="1:8" ht="16.5" hidden="1" customHeight="1" x14ac:dyDescent="0.35">
      <c r="A399" s="42"/>
      <c r="B399" s="41">
        <v>2212</v>
      </c>
      <c r="C399" s="39">
        <v>2212</v>
      </c>
      <c r="D399" s="38" t="s">
        <v>335</v>
      </c>
      <c r="E399" s="53"/>
      <c r="F399" s="181"/>
      <c r="G399" s="112"/>
      <c r="H399" s="111" t="e">
        <f t="shared" si="23"/>
        <v>#DIV/0!</v>
      </c>
    </row>
    <row r="400" spans="1:8" ht="16.5" hidden="1" customHeight="1" x14ac:dyDescent="0.35">
      <c r="A400" s="40"/>
      <c r="B400" s="39">
        <v>2212</v>
      </c>
      <c r="C400" s="11">
        <v>2324</v>
      </c>
      <c r="D400" s="11" t="s">
        <v>336</v>
      </c>
      <c r="E400" s="53"/>
      <c r="F400" s="181"/>
      <c r="G400" s="112"/>
      <c r="H400" s="111" t="e">
        <f t="shared" si="23"/>
        <v>#DIV/0!</v>
      </c>
    </row>
    <row r="401" spans="1:8" ht="16.5" hidden="1" customHeight="1" x14ac:dyDescent="0.35">
      <c r="A401" s="40"/>
      <c r="B401" s="39">
        <v>2219</v>
      </c>
      <c r="C401" s="11">
        <v>2324</v>
      </c>
      <c r="D401" s="11" t="s">
        <v>443</v>
      </c>
      <c r="E401" s="53"/>
      <c r="F401" s="181"/>
      <c r="G401" s="112"/>
      <c r="H401" s="111" t="e">
        <f t="shared" si="23"/>
        <v>#DIV/0!</v>
      </c>
    </row>
    <row r="402" spans="1:8" ht="17.149999999999999" hidden="1" customHeight="1" x14ac:dyDescent="0.35">
      <c r="A402" s="10"/>
      <c r="B402" s="11">
        <v>2221</v>
      </c>
      <c r="C402" s="11">
        <v>2329</v>
      </c>
      <c r="D402" s="11" t="s">
        <v>428</v>
      </c>
      <c r="E402" s="53"/>
      <c r="F402" s="181"/>
      <c r="G402" s="112"/>
      <c r="H402" s="111" t="e">
        <f t="shared" si="23"/>
        <v>#DIV/0!</v>
      </c>
    </row>
    <row r="403" spans="1:8" ht="17.149999999999999" hidden="1" customHeight="1" x14ac:dyDescent="0.35">
      <c r="A403" s="10"/>
      <c r="B403" s="11">
        <v>3111</v>
      </c>
      <c r="C403" s="11">
        <v>2322</v>
      </c>
      <c r="D403" s="11" t="s">
        <v>574</v>
      </c>
      <c r="E403" s="53"/>
      <c r="F403" s="181"/>
      <c r="G403" s="112"/>
      <c r="H403" s="111" t="e">
        <f t="shared" si="23"/>
        <v>#DIV/0!</v>
      </c>
    </row>
    <row r="404" spans="1:8" x14ac:dyDescent="0.35">
      <c r="A404" s="11"/>
      <c r="B404" s="11">
        <v>3313</v>
      </c>
      <c r="C404" s="11">
        <v>2132</v>
      </c>
      <c r="D404" s="50" t="s">
        <v>454</v>
      </c>
      <c r="E404" s="53">
        <v>350</v>
      </c>
      <c r="F404" s="181">
        <v>350</v>
      </c>
      <c r="G404" s="112">
        <v>0</v>
      </c>
      <c r="H404" s="111">
        <f t="shared" si="23"/>
        <v>0</v>
      </c>
    </row>
    <row r="405" spans="1:8" ht="14.25" hidden="1" customHeight="1" x14ac:dyDescent="0.35">
      <c r="A405" s="10"/>
      <c r="B405" s="11">
        <v>3326</v>
      </c>
      <c r="C405" s="11">
        <v>2324</v>
      </c>
      <c r="D405" s="11" t="s">
        <v>431</v>
      </c>
      <c r="E405" s="53"/>
      <c r="F405" s="181"/>
      <c r="G405" s="112"/>
      <c r="H405" s="111" t="e">
        <f t="shared" si="23"/>
        <v>#DIV/0!</v>
      </c>
    </row>
    <row r="406" spans="1:8" ht="15.75" hidden="1" customHeight="1" x14ac:dyDescent="0.35">
      <c r="A406" s="10"/>
      <c r="B406" s="11">
        <v>3326</v>
      </c>
      <c r="C406" s="11">
        <v>3122</v>
      </c>
      <c r="D406" s="11" t="s">
        <v>432</v>
      </c>
      <c r="E406" s="53"/>
      <c r="F406" s="181"/>
      <c r="G406" s="112"/>
      <c r="H406" s="111" t="e">
        <f t="shared" si="23"/>
        <v>#DIV/0!</v>
      </c>
    </row>
    <row r="407" spans="1:8" ht="23.25" hidden="1" customHeight="1" x14ac:dyDescent="0.35">
      <c r="A407" s="10"/>
      <c r="B407" s="11">
        <v>3326</v>
      </c>
      <c r="C407" s="11">
        <v>3121</v>
      </c>
      <c r="D407" s="11" t="s">
        <v>331</v>
      </c>
      <c r="E407" s="53"/>
      <c r="F407" s="181"/>
      <c r="G407" s="112"/>
      <c r="H407" s="111" t="e">
        <f t="shared" si="23"/>
        <v>#DIV/0!</v>
      </c>
    </row>
    <row r="408" spans="1:8" x14ac:dyDescent="0.35">
      <c r="A408" s="11"/>
      <c r="B408" s="11">
        <v>3612</v>
      </c>
      <c r="C408" s="11">
        <v>2111</v>
      </c>
      <c r="D408" s="11" t="s">
        <v>235</v>
      </c>
      <c r="E408" s="53">
        <v>1470</v>
      </c>
      <c r="F408" s="181">
        <v>1470</v>
      </c>
      <c r="G408" s="112">
        <v>453.1</v>
      </c>
      <c r="H408" s="111">
        <f t="shared" si="23"/>
        <v>30.823129251700681</v>
      </c>
    </row>
    <row r="409" spans="1:8" x14ac:dyDescent="0.35">
      <c r="A409" s="11"/>
      <c r="B409" s="11">
        <v>3612</v>
      </c>
      <c r="C409" s="11">
        <v>2132</v>
      </c>
      <c r="D409" s="11" t="s">
        <v>236</v>
      </c>
      <c r="E409" s="53">
        <v>4730</v>
      </c>
      <c r="F409" s="181">
        <v>4730</v>
      </c>
      <c r="G409" s="112">
        <v>1216.5999999999999</v>
      </c>
      <c r="H409" s="111">
        <f t="shared" si="23"/>
        <v>25.720930232558135</v>
      </c>
    </row>
    <row r="410" spans="1:8" hidden="1" x14ac:dyDescent="0.35">
      <c r="A410" s="11"/>
      <c r="B410" s="11">
        <v>3612</v>
      </c>
      <c r="C410" s="11">
        <v>2322</v>
      </c>
      <c r="D410" s="11" t="s">
        <v>28</v>
      </c>
      <c r="E410" s="53"/>
      <c r="F410" s="181"/>
      <c r="G410" s="112"/>
      <c r="H410" s="111" t="e">
        <f t="shared" si="23"/>
        <v>#DIV/0!</v>
      </c>
    </row>
    <row r="411" spans="1:8" x14ac:dyDescent="0.35">
      <c r="A411" s="11"/>
      <c r="B411" s="11">
        <v>3612</v>
      </c>
      <c r="C411" s="11">
        <v>2324</v>
      </c>
      <c r="D411" s="11" t="s">
        <v>237</v>
      </c>
      <c r="E411" s="53">
        <v>150</v>
      </c>
      <c r="F411" s="181">
        <v>150</v>
      </c>
      <c r="G411" s="112">
        <v>136</v>
      </c>
      <c r="H411" s="111">
        <f t="shared" si="23"/>
        <v>90.666666666666657</v>
      </c>
    </row>
    <row r="412" spans="1:8" hidden="1" x14ac:dyDescent="0.35">
      <c r="A412" s="11"/>
      <c r="B412" s="11">
        <v>3612</v>
      </c>
      <c r="C412" s="11">
        <v>2329</v>
      </c>
      <c r="D412" s="11" t="s">
        <v>27</v>
      </c>
      <c r="E412" s="53"/>
      <c r="F412" s="181"/>
      <c r="G412" s="112"/>
      <c r="H412" s="111" t="e">
        <f t="shared" si="23"/>
        <v>#DIV/0!</v>
      </c>
    </row>
    <row r="413" spans="1:8" x14ac:dyDescent="0.35">
      <c r="A413" s="11"/>
      <c r="B413" s="11">
        <v>3612</v>
      </c>
      <c r="C413" s="11">
        <v>3112</v>
      </c>
      <c r="D413" s="11" t="s">
        <v>238</v>
      </c>
      <c r="E413" s="53">
        <v>15015</v>
      </c>
      <c r="F413" s="181">
        <v>15015</v>
      </c>
      <c r="G413" s="112">
        <v>3700</v>
      </c>
      <c r="H413" s="111">
        <f t="shared" si="23"/>
        <v>24.642024642024644</v>
      </c>
    </row>
    <row r="414" spans="1:8" x14ac:dyDescent="0.35">
      <c r="A414" s="11"/>
      <c r="B414" s="11">
        <v>3613</v>
      </c>
      <c r="C414" s="11">
        <v>2111</v>
      </c>
      <c r="D414" s="11" t="s">
        <v>239</v>
      </c>
      <c r="E414" s="53">
        <v>2450</v>
      </c>
      <c r="F414" s="181">
        <v>2450</v>
      </c>
      <c r="G414" s="112">
        <v>565.9</v>
      </c>
      <c r="H414" s="111">
        <f t="shared" si="23"/>
        <v>23.097959183673471</v>
      </c>
    </row>
    <row r="415" spans="1:8" x14ac:dyDescent="0.35">
      <c r="A415" s="11"/>
      <c r="B415" s="11">
        <v>3613</v>
      </c>
      <c r="C415" s="11">
        <v>2132</v>
      </c>
      <c r="D415" s="11" t="s">
        <v>240</v>
      </c>
      <c r="E415" s="53">
        <v>5400</v>
      </c>
      <c r="F415" s="181">
        <v>5400</v>
      </c>
      <c r="G415" s="112">
        <v>1104.5999999999999</v>
      </c>
      <c r="H415" s="111">
        <f t="shared" si="23"/>
        <v>20.455555555555556</v>
      </c>
    </row>
    <row r="416" spans="1:8" hidden="1" x14ac:dyDescent="0.35">
      <c r="A416" s="29"/>
      <c r="B416" s="11">
        <v>3613</v>
      </c>
      <c r="C416" s="11">
        <v>2133</v>
      </c>
      <c r="D416" s="11" t="s">
        <v>26</v>
      </c>
      <c r="E416" s="53"/>
      <c r="F416" s="181"/>
      <c r="G416" s="112"/>
      <c r="H416" s="111" t="e">
        <f>(#REF!/F416)*100</f>
        <v>#REF!</v>
      </c>
    </row>
    <row r="417" spans="1:8" hidden="1" x14ac:dyDescent="0.35">
      <c r="A417" s="29"/>
      <c r="B417" s="11">
        <v>3613</v>
      </c>
      <c r="C417" s="11">
        <v>2310</v>
      </c>
      <c r="D417" s="11" t="s">
        <v>25</v>
      </c>
      <c r="E417" s="53"/>
      <c r="F417" s="181"/>
      <c r="G417" s="112"/>
      <c r="H417" s="111" t="e">
        <f>(#REF!/F417)*100</f>
        <v>#REF!</v>
      </c>
    </row>
    <row r="418" spans="1:8" x14ac:dyDescent="0.35">
      <c r="A418" s="29"/>
      <c r="B418" s="11">
        <v>3613</v>
      </c>
      <c r="C418" s="11">
        <v>2322</v>
      </c>
      <c r="D418" s="11" t="s">
        <v>482</v>
      </c>
      <c r="E418" s="53">
        <v>0</v>
      </c>
      <c r="F418" s="181">
        <v>0</v>
      </c>
      <c r="G418" s="112">
        <v>442.9</v>
      </c>
      <c r="H418" s="111" t="e">
        <f t="shared" ref="H418:H439" si="24">(G418/F418)*100</f>
        <v>#DIV/0!</v>
      </c>
    </row>
    <row r="419" spans="1:8" x14ac:dyDescent="0.35">
      <c r="A419" s="29"/>
      <c r="B419" s="11">
        <v>3613</v>
      </c>
      <c r="C419" s="11">
        <v>2324</v>
      </c>
      <c r="D419" s="11" t="s">
        <v>475</v>
      </c>
      <c r="E419" s="53">
        <v>400</v>
      </c>
      <c r="F419" s="181">
        <v>400</v>
      </c>
      <c r="G419" s="112">
        <v>338.6</v>
      </c>
      <c r="H419" s="111">
        <f t="shared" si="24"/>
        <v>84.65</v>
      </c>
    </row>
    <row r="420" spans="1:8" hidden="1" x14ac:dyDescent="0.35">
      <c r="A420" s="29"/>
      <c r="B420" s="11">
        <v>3613</v>
      </c>
      <c r="C420" s="11">
        <v>2322</v>
      </c>
      <c r="D420" s="11" t="s">
        <v>24</v>
      </c>
      <c r="E420" s="53"/>
      <c r="F420" s="181"/>
      <c r="G420" s="112"/>
      <c r="H420" s="111" t="e">
        <f t="shared" si="24"/>
        <v>#DIV/0!</v>
      </c>
    </row>
    <row r="421" spans="1:8" hidden="1" x14ac:dyDescent="0.35">
      <c r="A421" s="29"/>
      <c r="B421" s="11">
        <v>3613</v>
      </c>
      <c r="C421" s="11">
        <v>2324</v>
      </c>
      <c r="D421" s="11" t="s">
        <v>241</v>
      </c>
      <c r="E421" s="53"/>
      <c r="F421" s="181"/>
      <c r="G421" s="112"/>
      <c r="H421" s="111" t="e">
        <f t="shared" si="24"/>
        <v>#DIV/0!</v>
      </c>
    </row>
    <row r="422" spans="1:8" hidden="1" x14ac:dyDescent="0.35">
      <c r="A422" s="29"/>
      <c r="B422" s="11">
        <v>3613</v>
      </c>
      <c r="C422" s="11">
        <v>3112</v>
      </c>
      <c r="D422" s="11" t="s">
        <v>242</v>
      </c>
      <c r="E422" s="53"/>
      <c r="F422" s="181"/>
      <c r="G422" s="112"/>
      <c r="H422" s="111" t="e">
        <f t="shared" si="24"/>
        <v>#DIV/0!</v>
      </c>
    </row>
    <row r="423" spans="1:8" hidden="1" x14ac:dyDescent="0.35">
      <c r="A423" s="29"/>
      <c r="B423" s="11">
        <v>3631</v>
      </c>
      <c r="C423" s="11">
        <v>2133</v>
      </c>
      <c r="D423" s="11" t="s">
        <v>243</v>
      </c>
      <c r="E423" s="53"/>
      <c r="F423" s="181"/>
      <c r="G423" s="112"/>
      <c r="H423" s="111" t="e">
        <f t="shared" si="24"/>
        <v>#DIV/0!</v>
      </c>
    </row>
    <row r="424" spans="1:8" x14ac:dyDescent="0.35">
      <c r="A424" s="29"/>
      <c r="B424" s="11">
        <v>3632</v>
      </c>
      <c r="C424" s="11">
        <v>2111</v>
      </c>
      <c r="D424" s="11" t="s">
        <v>244</v>
      </c>
      <c r="E424" s="53">
        <v>500</v>
      </c>
      <c r="F424" s="181">
        <v>500</v>
      </c>
      <c r="G424" s="112">
        <v>377.5</v>
      </c>
      <c r="H424" s="111">
        <f t="shared" si="24"/>
        <v>75.5</v>
      </c>
    </row>
    <row r="425" spans="1:8" x14ac:dyDescent="0.35">
      <c r="A425" s="29"/>
      <c r="B425" s="11">
        <v>3632</v>
      </c>
      <c r="C425" s="11">
        <v>2132</v>
      </c>
      <c r="D425" s="11" t="s">
        <v>245</v>
      </c>
      <c r="E425" s="53">
        <v>120</v>
      </c>
      <c r="F425" s="181">
        <v>120</v>
      </c>
      <c r="G425" s="112">
        <v>203.5</v>
      </c>
      <c r="H425" s="111">
        <f t="shared" si="24"/>
        <v>169.58333333333334</v>
      </c>
    </row>
    <row r="426" spans="1:8" x14ac:dyDescent="0.35">
      <c r="A426" s="29"/>
      <c r="B426" s="11">
        <v>3632</v>
      </c>
      <c r="C426" s="11">
        <v>2133</v>
      </c>
      <c r="D426" s="11" t="s">
        <v>246</v>
      </c>
      <c r="E426" s="53">
        <v>10</v>
      </c>
      <c r="F426" s="181">
        <v>10</v>
      </c>
      <c r="G426" s="112">
        <v>10</v>
      </c>
      <c r="H426" s="111">
        <f t="shared" si="24"/>
        <v>100</v>
      </c>
    </row>
    <row r="427" spans="1:8" x14ac:dyDescent="0.35">
      <c r="A427" s="29"/>
      <c r="B427" s="11">
        <v>3632</v>
      </c>
      <c r="C427" s="11">
        <v>2324</v>
      </c>
      <c r="D427" s="11" t="s">
        <v>247</v>
      </c>
      <c r="E427" s="53">
        <v>0</v>
      </c>
      <c r="F427" s="181">
        <v>0</v>
      </c>
      <c r="G427" s="112">
        <v>315.60000000000002</v>
      </c>
      <c r="H427" s="111" t="e">
        <f t="shared" si="24"/>
        <v>#DIV/0!</v>
      </c>
    </row>
    <row r="428" spans="1:8" x14ac:dyDescent="0.35">
      <c r="A428" s="29"/>
      <c r="B428" s="11">
        <v>3632</v>
      </c>
      <c r="C428" s="11">
        <v>2329</v>
      </c>
      <c r="D428" s="11" t="s">
        <v>248</v>
      </c>
      <c r="E428" s="53">
        <v>50</v>
      </c>
      <c r="F428" s="181">
        <v>50</v>
      </c>
      <c r="G428" s="112">
        <v>29.2</v>
      </c>
      <c r="H428" s="111">
        <f t="shared" si="24"/>
        <v>58.4</v>
      </c>
    </row>
    <row r="429" spans="1:8" ht="16.850000000000001" customHeight="1" x14ac:dyDescent="0.35">
      <c r="A429" s="29"/>
      <c r="B429" s="11">
        <v>3634</v>
      </c>
      <c r="C429" s="11">
        <v>2132</v>
      </c>
      <c r="D429" s="11" t="s">
        <v>23</v>
      </c>
      <c r="E429" s="53">
        <v>4000</v>
      </c>
      <c r="F429" s="181">
        <v>4000</v>
      </c>
      <c r="G429" s="112">
        <v>3770.7</v>
      </c>
      <c r="H429" s="111">
        <f t="shared" si="24"/>
        <v>94.267499999999998</v>
      </c>
    </row>
    <row r="430" spans="1:8" ht="16.850000000000001" hidden="1" customHeight="1" x14ac:dyDescent="0.35">
      <c r="A430" s="29"/>
      <c r="B430" s="11">
        <v>3636</v>
      </c>
      <c r="C430" s="11">
        <v>2131</v>
      </c>
      <c r="D430" s="11" t="s">
        <v>22</v>
      </c>
      <c r="E430" s="53"/>
      <c r="F430" s="181"/>
      <c r="G430" s="112"/>
      <c r="H430" s="111" t="e">
        <f t="shared" si="24"/>
        <v>#DIV/0!</v>
      </c>
    </row>
    <row r="431" spans="1:8" ht="22.85" hidden="1" customHeight="1" x14ac:dyDescent="0.35">
      <c r="A431" s="10"/>
      <c r="B431" s="11">
        <v>3639</v>
      </c>
      <c r="C431" s="11">
        <v>2111</v>
      </c>
      <c r="D431" s="11" t="s">
        <v>491</v>
      </c>
      <c r="E431" s="53"/>
      <c r="F431" s="181"/>
      <c r="G431" s="112"/>
      <c r="H431" s="111" t="e">
        <f t="shared" si="24"/>
        <v>#DIV/0!</v>
      </c>
    </row>
    <row r="432" spans="1:8" x14ac:dyDescent="0.35">
      <c r="A432" s="29"/>
      <c r="B432" s="11">
        <v>3639</v>
      </c>
      <c r="C432" s="11">
        <v>2119</v>
      </c>
      <c r="D432" s="11" t="s">
        <v>250</v>
      </c>
      <c r="E432" s="53">
        <v>750</v>
      </c>
      <c r="F432" s="181">
        <v>750</v>
      </c>
      <c r="G432" s="112">
        <v>109.2</v>
      </c>
      <c r="H432" s="111">
        <f t="shared" si="24"/>
        <v>14.56</v>
      </c>
    </row>
    <row r="433" spans="1:8" x14ac:dyDescent="0.35">
      <c r="A433" s="11"/>
      <c r="B433" s="11">
        <v>3639</v>
      </c>
      <c r="C433" s="11">
        <v>2131</v>
      </c>
      <c r="D433" s="11" t="s">
        <v>251</v>
      </c>
      <c r="E433" s="53">
        <v>2500</v>
      </c>
      <c r="F433" s="181">
        <v>2500</v>
      </c>
      <c r="G433" s="112">
        <v>1003.1</v>
      </c>
      <c r="H433" s="111">
        <f t="shared" si="24"/>
        <v>40.123999999999995</v>
      </c>
    </row>
    <row r="434" spans="1:8" hidden="1" x14ac:dyDescent="0.35">
      <c r="A434" s="11"/>
      <c r="B434" s="11">
        <v>3639</v>
      </c>
      <c r="C434" s="11">
        <v>2132</v>
      </c>
      <c r="D434" s="11" t="s">
        <v>252</v>
      </c>
      <c r="E434" s="53"/>
      <c r="F434" s="181"/>
      <c r="G434" s="112"/>
      <c r="H434" s="111" t="e">
        <f t="shared" si="24"/>
        <v>#DIV/0!</v>
      </c>
    </row>
    <row r="435" spans="1:8" ht="15" hidden="1" customHeight="1" x14ac:dyDescent="0.35">
      <c r="A435" s="11"/>
      <c r="B435" s="11">
        <v>3639</v>
      </c>
      <c r="C435" s="11">
        <v>2212</v>
      </c>
      <c r="D435" s="11" t="s">
        <v>253</v>
      </c>
      <c r="E435" s="53"/>
      <c r="F435" s="181"/>
      <c r="G435" s="112"/>
      <c r="H435" s="111" t="e">
        <f t="shared" si="24"/>
        <v>#DIV/0!</v>
      </c>
    </row>
    <row r="436" spans="1:8" x14ac:dyDescent="0.35">
      <c r="A436" s="11"/>
      <c r="B436" s="11">
        <v>3639</v>
      </c>
      <c r="C436" s="11">
        <v>2324</v>
      </c>
      <c r="D436" s="11" t="s">
        <v>21</v>
      </c>
      <c r="E436" s="53">
        <v>0</v>
      </c>
      <c r="F436" s="181">
        <v>0</v>
      </c>
      <c r="G436" s="112">
        <v>72.8</v>
      </c>
      <c r="H436" s="111" t="e">
        <f t="shared" si="24"/>
        <v>#DIV/0!</v>
      </c>
    </row>
    <row r="437" spans="1:8" hidden="1" x14ac:dyDescent="0.35">
      <c r="A437" s="11"/>
      <c r="B437" s="11">
        <v>3639</v>
      </c>
      <c r="C437" s="11">
        <v>2328</v>
      </c>
      <c r="D437" s="11" t="s">
        <v>20</v>
      </c>
      <c r="E437" s="53"/>
      <c r="F437" s="181"/>
      <c r="G437" s="112"/>
      <c r="H437" s="111" t="e">
        <f t="shared" si="24"/>
        <v>#DIV/0!</v>
      </c>
    </row>
    <row r="438" spans="1:8" ht="15" customHeight="1" x14ac:dyDescent="0.35">
      <c r="A438" s="28"/>
      <c r="B438" s="28">
        <v>3639</v>
      </c>
      <c r="C438" s="28">
        <v>2329</v>
      </c>
      <c r="D438" s="28" t="s">
        <v>19</v>
      </c>
      <c r="E438" s="53">
        <v>0</v>
      </c>
      <c r="F438" s="181">
        <v>0</v>
      </c>
      <c r="G438" s="112">
        <v>4</v>
      </c>
      <c r="H438" s="111" t="e">
        <f t="shared" si="24"/>
        <v>#DIV/0!</v>
      </c>
    </row>
    <row r="439" spans="1:8" x14ac:dyDescent="0.35">
      <c r="A439" s="11"/>
      <c r="B439" s="11">
        <v>3639</v>
      </c>
      <c r="C439" s="11">
        <v>3111</v>
      </c>
      <c r="D439" s="11" t="s">
        <v>18</v>
      </c>
      <c r="E439" s="53">
        <v>6645</v>
      </c>
      <c r="F439" s="181">
        <v>6645</v>
      </c>
      <c r="G439" s="112">
        <v>1844.2</v>
      </c>
      <c r="H439" s="111">
        <f t="shared" si="24"/>
        <v>27.753197893152748</v>
      </c>
    </row>
    <row r="440" spans="1:8" hidden="1" x14ac:dyDescent="0.35">
      <c r="A440" s="11"/>
      <c r="B440" s="11">
        <v>3639</v>
      </c>
      <c r="C440" s="11">
        <v>3112</v>
      </c>
      <c r="D440" s="11" t="s">
        <v>254</v>
      </c>
      <c r="E440" s="53"/>
      <c r="F440" s="181"/>
      <c r="G440" s="112"/>
      <c r="H440" s="111" t="e">
        <f>(#REF!/F440)*100</f>
        <v>#REF!</v>
      </c>
    </row>
    <row r="441" spans="1:8" ht="15" customHeight="1" x14ac:dyDescent="0.35">
      <c r="A441" s="28"/>
      <c r="B441" s="28">
        <v>3722</v>
      </c>
      <c r="C441" s="28">
        <v>2324</v>
      </c>
      <c r="D441" s="11" t="s">
        <v>531</v>
      </c>
      <c r="E441" s="53">
        <v>0</v>
      </c>
      <c r="F441" s="181">
        <v>0</v>
      </c>
      <c r="G441" s="112">
        <v>11</v>
      </c>
      <c r="H441" s="111" t="e">
        <f t="shared" ref="H441:H449" si="25">(G441/F441)*100</f>
        <v>#DIV/0!</v>
      </c>
    </row>
    <row r="442" spans="1:8" ht="15" hidden="1" customHeight="1" x14ac:dyDescent="0.35">
      <c r="A442" s="28"/>
      <c r="B442" s="28">
        <v>6310</v>
      </c>
      <c r="C442" s="28">
        <v>2141</v>
      </c>
      <c r="D442" s="28" t="s">
        <v>17</v>
      </c>
      <c r="E442" s="53"/>
      <c r="F442" s="181"/>
      <c r="G442" s="112"/>
      <c r="H442" s="111" t="e">
        <f t="shared" si="25"/>
        <v>#DIV/0!</v>
      </c>
    </row>
    <row r="443" spans="1:8" ht="15" hidden="1" customHeight="1" x14ac:dyDescent="0.35">
      <c r="A443" s="40"/>
      <c r="B443" s="39">
        <v>4357</v>
      </c>
      <c r="C443" s="11">
        <v>2324</v>
      </c>
      <c r="D443" s="11" t="s">
        <v>330</v>
      </c>
      <c r="E443" s="53"/>
      <c r="F443" s="181"/>
      <c r="G443" s="112"/>
      <c r="H443" s="111" t="e">
        <f t="shared" si="25"/>
        <v>#DIV/0!</v>
      </c>
    </row>
    <row r="444" spans="1:8" ht="15" hidden="1" customHeight="1" x14ac:dyDescent="0.35">
      <c r="A444" s="28"/>
      <c r="B444" s="28">
        <v>4374</v>
      </c>
      <c r="C444" s="28">
        <v>2322</v>
      </c>
      <c r="D444" s="28" t="s">
        <v>313</v>
      </c>
      <c r="E444" s="53"/>
      <c r="F444" s="181"/>
      <c r="G444" s="112"/>
      <c r="H444" s="111" t="e">
        <f t="shared" si="25"/>
        <v>#DIV/0!</v>
      </c>
    </row>
    <row r="445" spans="1:8" ht="15" customHeight="1" x14ac:dyDescent="0.35">
      <c r="A445" s="28"/>
      <c r="B445" s="28">
        <v>5512</v>
      </c>
      <c r="C445" s="28">
        <v>2324</v>
      </c>
      <c r="D445" s="28" t="s">
        <v>89</v>
      </c>
      <c r="E445" s="53">
        <v>0</v>
      </c>
      <c r="F445" s="181">
        <v>0</v>
      </c>
      <c r="G445" s="112">
        <v>21.9</v>
      </c>
      <c r="H445" s="111" t="e">
        <f t="shared" si="25"/>
        <v>#DIV/0!</v>
      </c>
    </row>
    <row r="446" spans="1:8" ht="15" hidden="1" customHeight="1" x14ac:dyDescent="0.35">
      <c r="A446" s="28"/>
      <c r="B446" s="28">
        <v>6171</v>
      </c>
      <c r="C446" s="28">
        <v>2324</v>
      </c>
      <c r="D446" s="28" t="s">
        <v>303</v>
      </c>
      <c r="E446" s="53"/>
      <c r="F446" s="181"/>
      <c r="G446" s="112"/>
      <c r="H446" s="111" t="e">
        <f t="shared" si="25"/>
        <v>#DIV/0!</v>
      </c>
    </row>
    <row r="447" spans="1:8" ht="15" hidden="1" customHeight="1" x14ac:dyDescent="0.35">
      <c r="A447" s="28"/>
      <c r="B447" s="28">
        <v>6402</v>
      </c>
      <c r="C447" s="28">
        <v>2229</v>
      </c>
      <c r="D447" s="28" t="s">
        <v>429</v>
      </c>
      <c r="E447" s="53"/>
      <c r="F447" s="181"/>
      <c r="G447" s="112"/>
      <c r="H447" s="111" t="e">
        <f t="shared" si="25"/>
        <v>#DIV/0!</v>
      </c>
    </row>
    <row r="448" spans="1:8" ht="15" customHeight="1" thickBot="1" x14ac:dyDescent="0.4">
      <c r="A448" s="28"/>
      <c r="B448" s="28">
        <v>6409</v>
      </c>
      <c r="C448" s="28">
        <v>2328</v>
      </c>
      <c r="D448" s="28" t="s">
        <v>249</v>
      </c>
      <c r="E448" s="54">
        <v>0</v>
      </c>
      <c r="F448" s="183">
        <v>0</v>
      </c>
      <c r="G448" s="118">
        <v>146.19999999999999</v>
      </c>
      <c r="H448" s="111" t="e">
        <f t="shared" si="25"/>
        <v>#DIV/0!</v>
      </c>
    </row>
    <row r="449" spans="1:8" s="6" customFormat="1" ht="22.5" customHeight="1" thickTop="1" thickBot="1" x14ac:dyDescent="0.45">
      <c r="A449" s="9"/>
      <c r="B449" s="9"/>
      <c r="C449" s="9"/>
      <c r="D449" s="36" t="s">
        <v>16</v>
      </c>
      <c r="E449" s="87">
        <f t="shared" ref="E449:G449" si="26">SUM(E361:E448)</f>
        <v>53581</v>
      </c>
      <c r="F449" s="184">
        <f t="shared" si="26"/>
        <v>65435.1</v>
      </c>
      <c r="G449" s="203">
        <f t="shared" si="26"/>
        <v>29540.300000000003</v>
      </c>
      <c r="H449" s="117">
        <f t="shared" si="25"/>
        <v>45.144425545311314</v>
      </c>
    </row>
    <row r="450" spans="1:8" ht="15" customHeight="1" x14ac:dyDescent="0.35">
      <c r="A450" s="6"/>
      <c r="B450" s="7"/>
      <c r="C450" s="7"/>
      <c r="D450" s="7"/>
      <c r="E450" s="55"/>
      <c r="F450" s="55"/>
    </row>
    <row r="451" spans="1:8" ht="15" customHeight="1" thickBot="1" x14ac:dyDescent="0.4">
      <c r="A451" s="6"/>
      <c r="B451" s="7"/>
      <c r="C451" s="7"/>
      <c r="D451" s="7"/>
      <c r="E451" s="55"/>
      <c r="F451" s="55"/>
    </row>
    <row r="452" spans="1:8" s="61" customFormat="1" ht="15.45" x14ac:dyDescent="0.4">
      <c r="A452" s="22" t="s">
        <v>14</v>
      </c>
      <c r="B452" s="22" t="s">
        <v>413</v>
      </c>
      <c r="C452" s="22" t="s">
        <v>414</v>
      </c>
      <c r="D452" s="21" t="s">
        <v>12</v>
      </c>
      <c r="E452" s="20" t="s">
        <v>11</v>
      </c>
      <c r="F452" s="20" t="s">
        <v>11</v>
      </c>
      <c r="G452" s="20" t="s">
        <v>0</v>
      </c>
      <c r="H452" s="20" t="s">
        <v>385</v>
      </c>
    </row>
    <row r="453" spans="1:8" s="61" customFormat="1" ht="15.75" customHeight="1" thickBot="1" x14ac:dyDescent="0.45">
      <c r="A453" s="19"/>
      <c r="B453" s="19"/>
      <c r="C453" s="19"/>
      <c r="D453" s="18"/>
      <c r="E453" s="189" t="s">
        <v>10</v>
      </c>
      <c r="F453" s="189" t="s">
        <v>9</v>
      </c>
      <c r="G453" s="216" t="s">
        <v>587</v>
      </c>
      <c r="H453" s="189" t="s">
        <v>366</v>
      </c>
    </row>
    <row r="454" spans="1:8" s="61" customFormat="1" ht="15.9" thickTop="1" x14ac:dyDescent="0.4">
      <c r="A454" s="27"/>
      <c r="B454" s="27"/>
      <c r="C454" s="27"/>
      <c r="D454" s="26"/>
      <c r="E454" s="217"/>
      <c r="F454" s="218"/>
      <c r="G454" s="219"/>
      <c r="H454" s="217"/>
    </row>
    <row r="455" spans="1:8" s="61" customFormat="1" ht="15.45" x14ac:dyDescent="0.4">
      <c r="A455" s="220">
        <v>8888</v>
      </c>
      <c r="B455" s="11">
        <v>6171</v>
      </c>
      <c r="C455" s="11">
        <v>2329</v>
      </c>
      <c r="D455" s="11" t="s">
        <v>386</v>
      </c>
      <c r="E455" s="221">
        <v>0</v>
      </c>
      <c r="F455" s="222">
        <v>0</v>
      </c>
      <c r="G455" s="112"/>
      <c r="H455" s="111" t="e">
        <f t="shared" ref="H455" si="27">(G455/F455)*100</f>
        <v>#DIV/0!</v>
      </c>
    </row>
    <row r="456" spans="1:8" s="61" customFormat="1" x14ac:dyDescent="0.35">
      <c r="A456" s="11"/>
      <c r="B456" s="11"/>
      <c r="C456" s="11"/>
      <c r="D456" s="11" t="s">
        <v>387</v>
      </c>
      <c r="E456" s="223"/>
      <c r="F456" s="222"/>
      <c r="G456" s="112"/>
      <c r="H456" s="223"/>
    </row>
    <row r="457" spans="1:8" s="61" customFormat="1" x14ac:dyDescent="0.35">
      <c r="A457" s="29"/>
      <c r="B457" s="29"/>
      <c r="C457" s="29"/>
      <c r="D457" s="29" t="s">
        <v>388</v>
      </c>
      <c r="E457" s="223"/>
      <c r="F457" s="225"/>
      <c r="G457" s="118"/>
      <c r="H457" s="224"/>
    </row>
    <row r="458" spans="1:8" s="61" customFormat="1" ht="15.9" thickBot="1" x14ac:dyDescent="0.45">
      <c r="A458" s="264">
        <v>9999</v>
      </c>
      <c r="B458" s="29">
        <v>6171</v>
      </c>
      <c r="C458" s="29">
        <v>2329</v>
      </c>
      <c r="D458" s="29" t="s">
        <v>389</v>
      </c>
      <c r="E458" s="265">
        <v>0</v>
      </c>
      <c r="F458" s="225">
        <v>0</v>
      </c>
      <c r="G458" s="118">
        <v>-64.900000000000006</v>
      </c>
      <c r="H458" s="111" t="e">
        <f t="shared" ref="H458:H459" si="28">(G458/F458)*100</f>
        <v>#DIV/0!</v>
      </c>
    </row>
    <row r="459" spans="1:8" s="6" customFormat="1" ht="22.5" customHeight="1" thickTop="1" thickBot="1" x14ac:dyDescent="0.45">
      <c r="A459" s="37"/>
      <c r="B459" s="37"/>
      <c r="C459" s="37"/>
      <c r="D459" s="36" t="s">
        <v>390</v>
      </c>
      <c r="E459" s="211">
        <f t="shared" ref="E459:G459" si="29">SUM(E455,E458)</f>
        <v>0</v>
      </c>
      <c r="F459" s="266">
        <f t="shared" si="29"/>
        <v>0</v>
      </c>
      <c r="G459" s="267">
        <f t="shared" si="29"/>
        <v>-64.900000000000006</v>
      </c>
      <c r="H459" s="117" t="e">
        <f t="shared" si="28"/>
        <v>#DIV/0!</v>
      </c>
    </row>
    <row r="460" spans="1:8" ht="15" customHeight="1" x14ac:dyDescent="0.35">
      <c r="A460" s="6"/>
      <c r="B460" s="7"/>
      <c r="C460" s="7"/>
      <c r="D460" s="7"/>
      <c r="E460" s="185"/>
      <c r="F460" s="185"/>
    </row>
    <row r="461" spans="1:8" ht="15" customHeight="1" x14ac:dyDescent="0.35">
      <c r="A461" s="6"/>
      <c r="B461" s="7"/>
      <c r="C461" s="7"/>
      <c r="D461" s="7"/>
      <c r="E461" s="55"/>
      <c r="F461" s="55"/>
    </row>
    <row r="462" spans="1:8" ht="10.5" customHeight="1" thickBot="1" x14ac:dyDescent="0.4">
      <c r="A462" s="6"/>
      <c r="B462" s="6"/>
      <c r="C462" s="6"/>
      <c r="D462" s="6"/>
    </row>
    <row r="463" spans="1:8" ht="15.45" x14ac:dyDescent="0.4">
      <c r="A463" s="22" t="s">
        <v>14</v>
      </c>
      <c r="B463" s="22" t="s">
        <v>413</v>
      </c>
      <c r="C463" s="22" t="s">
        <v>414</v>
      </c>
      <c r="D463" s="21" t="s">
        <v>12</v>
      </c>
      <c r="E463" s="20" t="s">
        <v>11</v>
      </c>
      <c r="F463" s="20" t="s">
        <v>11</v>
      </c>
      <c r="G463" s="20" t="s">
        <v>0</v>
      </c>
      <c r="H463" s="113" t="s">
        <v>357</v>
      </c>
    </row>
    <row r="464" spans="1:8" ht="15.75" customHeight="1" thickBot="1" x14ac:dyDescent="0.45">
      <c r="A464" s="19"/>
      <c r="B464" s="19"/>
      <c r="C464" s="19"/>
      <c r="D464" s="18"/>
      <c r="E464" s="189" t="s">
        <v>10</v>
      </c>
      <c r="F464" s="191" t="s">
        <v>9</v>
      </c>
      <c r="G464" s="216" t="s">
        <v>587</v>
      </c>
      <c r="H464" s="120" t="s">
        <v>358</v>
      </c>
    </row>
    <row r="465" spans="1:8" s="239" customFormat="1" ht="30.75" customHeight="1" thickTop="1" thickBot="1" x14ac:dyDescent="0.45">
      <c r="A465" s="235"/>
      <c r="B465" s="236"/>
      <c r="C465" s="237"/>
      <c r="D465" s="234" t="s">
        <v>15</v>
      </c>
      <c r="E465" s="238">
        <f t="shared" ref="E465:G465" si="30">SUM(E41,E64,E144,E185,E225,E265,E353,E449,E459)</f>
        <v>583393</v>
      </c>
      <c r="F465" s="260">
        <f t="shared" si="30"/>
        <v>601600</v>
      </c>
      <c r="G465" s="238">
        <f t="shared" si="30"/>
        <v>178664.4</v>
      </c>
      <c r="H465" s="117">
        <f t="shared" ref="H465" si="31">(G465/F465)*100</f>
        <v>29.69820478723404</v>
      </c>
    </row>
    <row r="466" spans="1:8" ht="12" customHeight="1" x14ac:dyDescent="0.4">
      <c r="A466" s="8"/>
      <c r="B466" s="25"/>
      <c r="C466" s="24"/>
      <c r="D466" s="23"/>
      <c r="E466" s="197"/>
      <c r="F466" s="197"/>
    </row>
    <row r="467" spans="1:8" ht="15" hidden="1" customHeight="1" x14ac:dyDescent="0.4">
      <c r="A467" s="8"/>
      <c r="B467" s="25"/>
      <c r="C467" s="24"/>
      <c r="D467" s="23"/>
      <c r="E467" s="197"/>
      <c r="F467" s="197"/>
    </row>
    <row r="468" spans="1:8" ht="12.75" hidden="1" customHeight="1" x14ac:dyDescent="0.4">
      <c r="A468" s="8"/>
      <c r="B468" s="25"/>
      <c r="C468" s="24"/>
      <c r="D468" s="23"/>
      <c r="E468" s="197"/>
      <c r="F468" s="197"/>
    </row>
    <row r="469" spans="1:8" ht="12.75" hidden="1" customHeight="1" x14ac:dyDescent="0.4">
      <c r="A469" s="8"/>
      <c r="B469" s="25"/>
      <c r="C469" s="24"/>
      <c r="D469" s="23"/>
      <c r="E469" s="197"/>
      <c r="F469" s="197"/>
    </row>
    <row r="470" spans="1:8" ht="12.75" hidden="1" customHeight="1" x14ac:dyDescent="0.4">
      <c r="A470" s="8"/>
      <c r="B470" s="25"/>
      <c r="C470" s="24"/>
      <c r="D470" s="23"/>
      <c r="E470" s="197"/>
      <c r="F470" s="197"/>
    </row>
    <row r="471" spans="1:8" ht="12.75" hidden="1" customHeight="1" x14ac:dyDescent="0.4">
      <c r="A471" s="8"/>
      <c r="B471" s="25"/>
      <c r="C471" s="24"/>
      <c r="D471" s="23"/>
      <c r="E471" s="197"/>
      <c r="F471" s="197"/>
    </row>
    <row r="472" spans="1:8" ht="12.75" hidden="1" customHeight="1" x14ac:dyDescent="0.4">
      <c r="A472" s="8"/>
      <c r="B472" s="25"/>
      <c r="C472" s="24"/>
      <c r="D472" s="23"/>
      <c r="E472" s="197"/>
      <c r="F472" s="197"/>
    </row>
    <row r="473" spans="1:8" ht="12.75" hidden="1" customHeight="1" x14ac:dyDescent="0.4">
      <c r="A473" s="8"/>
      <c r="B473" s="25"/>
      <c r="C473" s="24"/>
      <c r="D473" s="23"/>
      <c r="E473" s="197"/>
      <c r="F473" s="197"/>
    </row>
    <row r="474" spans="1:8" ht="15" hidden="1" customHeight="1" x14ac:dyDescent="0.4">
      <c r="A474" s="8"/>
      <c r="B474" s="25"/>
      <c r="C474" s="24"/>
      <c r="D474" s="23"/>
      <c r="E474" s="197"/>
      <c r="F474" s="197"/>
    </row>
    <row r="475" spans="1:8" ht="11.25" customHeight="1" thickBot="1" x14ac:dyDescent="0.45">
      <c r="A475" s="8"/>
      <c r="B475" s="25"/>
      <c r="C475" s="24"/>
      <c r="D475" s="23"/>
      <c r="E475" s="197"/>
      <c r="F475" s="197"/>
    </row>
    <row r="476" spans="1:8" ht="15.45" x14ac:dyDescent="0.4">
      <c r="A476" s="22" t="s">
        <v>14</v>
      </c>
      <c r="B476" s="22" t="s">
        <v>413</v>
      </c>
      <c r="C476" s="22" t="s">
        <v>414</v>
      </c>
      <c r="D476" s="21" t="s">
        <v>12</v>
      </c>
      <c r="E476" s="20" t="s">
        <v>11</v>
      </c>
      <c r="F476" s="20" t="s">
        <v>11</v>
      </c>
      <c r="G476" s="20" t="s">
        <v>0</v>
      </c>
      <c r="H476" s="113" t="s">
        <v>357</v>
      </c>
    </row>
    <row r="477" spans="1:8" ht="15.75" customHeight="1" thickBot="1" x14ac:dyDescent="0.45">
      <c r="A477" s="19"/>
      <c r="B477" s="19"/>
      <c r="C477" s="19"/>
      <c r="D477" s="18"/>
      <c r="E477" s="189" t="s">
        <v>10</v>
      </c>
      <c r="F477" s="191" t="s">
        <v>9</v>
      </c>
      <c r="G477" s="216" t="s">
        <v>587</v>
      </c>
      <c r="H477" s="120" t="s">
        <v>358</v>
      </c>
    </row>
    <row r="478" spans="1:8" ht="16.5" customHeight="1" thickTop="1" x14ac:dyDescent="0.4">
      <c r="A478" s="17">
        <v>110</v>
      </c>
      <c r="B478" s="17"/>
      <c r="C478" s="17"/>
      <c r="D478" s="16" t="s">
        <v>8</v>
      </c>
      <c r="E478" s="178"/>
      <c r="F478" s="179"/>
      <c r="G478" s="205"/>
      <c r="H478" s="127"/>
    </row>
    <row r="479" spans="1:8" ht="14.25" customHeight="1" x14ac:dyDescent="0.4">
      <c r="A479" s="15"/>
      <c r="B479" s="15"/>
      <c r="C479" s="15"/>
      <c r="D479" s="8"/>
      <c r="E479" s="178"/>
      <c r="F479" s="180"/>
      <c r="G479" s="202"/>
      <c r="H479" s="115"/>
    </row>
    <row r="480" spans="1:8" ht="15" customHeight="1" x14ac:dyDescent="0.35">
      <c r="A480" s="11"/>
      <c r="B480" s="11"/>
      <c r="C480" s="11">
        <v>8115</v>
      </c>
      <c r="D480" s="10" t="s">
        <v>7</v>
      </c>
      <c r="E480" s="53">
        <v>129634</v>
      </c>
      <c r="F480" s="181">
        <v>147987.6</v>
      </c>
      <c r="G480" s="112">
        <v>-15535.4</v>
      </c>
      <c r="H480" s="111">
        <f t="shared" ref="H480" si="32">(G480/F480)*100</f>
        <v>-10.497771434904005</v>
      </c>
    </row>
    <row r="481" spans="1:8" ht="15" hidden="1" customHeight="1" x14ac:dyDescent="0.35">
      <c r="A481" s="11"/>
      <c r="B481" s="11"/>
      <c r="C481" s="11">
        <v>8117</v>
      </c>
      <c r="D481" s="10" t="s">
        <v>488</v>
      </c>
      <c r="E481" s="53">
        <v>0</v>
      </c>
      <c r="F481" s="181">
        <v>0</v>
      </c>
      <c r="G481" s="112">
        <v>0</v>
      </c>
      <c r="H481" s="111" t="e">
        <f>(#REF!/F481)*100</f>
        <v>#REF!</v>
      </c>
    </row>
    <row r="482" spans="1:8" ht="15" hidden="1" customHeight="1" x14ac:dyDescent="0.35">
      <c r="A482" s="11"/>
      <c r="B482" s="11"/>
      <c r="C482" s="11">
        <v>8118</v>
      </c>
      <c r="D482" s="14" t="s">
        <v>380</v>
      </c>
      <c r="E482" s="53">
        <v>0</v>
      </c>
      <c r="F482" s="181">
        <v>0</v>
      </c>
      <c r="G482" s="112">
        <v>0</v>
      </c>
      <c r="H482" s="111" t="e">
        <f>(#REF!/F482)*100</f>
        <v>#REF!</v>
      </c>
    </row>
    <row r="483" spans="1:8" hidden="1" x14ac:dyDescent="0.35">
      <c r="A483" s="11"/>
      <c r="B483" s="11"/>
      <c r="C483" s="11">
        <v>8123</v>
      </c>
      <c r="D483" s="14" t="s">
        <v>6</v>
      </c>
      <c r="E483" s="53">
        <v>0</v>
      </c>
      <c r="F483" s="181">
        <v>0</v>
      </c>
      <c r="G483" s="112">
        <v>0</v>
      </c>
      <c r="H483" s="111" t="e">
        <f>(#REF!/F483)*100</f>
        <v>#REF!</v>
      </c>
    </row>
    <row r="484" spans="1:8" ht="15" customHeight="1" thickBot="1" x14ac:dyDescent="0.4">
      <c r="A484" s="11"/>
      <c r="B484" s="11"/>
      <c r="C484" s="11">
        <v>8124</v>
      </c>
      <c r="D484" s="10" t="s">
        <v>5</v>
      </c>
      <c r="E484" s="53">
        <v>-12000</v>
      </c>
      <c r="F484" s="181">
        <v>-12000</v>
      </c>
      <c r="G484" s="112">
        <v>-3000</v>
      </c>
      <c r="H484" s="111">
        <f t="shared" ref="H484" si="33">(G484/F484)*100</f>
        <v>25</v>
      </c>
    </row>
    <row r="485" spans="1:8" ht="17.25" hidden="1" customHeight="1" x14ac:dyDescent="0.35">
      <c r="A485" s="13"/>
      <c r="B485" s="13"/>
      <c r="C485" s="13">
        <v>8902</v>
      </c>
      <c r="D485" s="12" t="s">
        <v>4</v>
      </c>
      <c r="E485" s="137"/>
      <c r="F485" s="182"/>
      <c r="G485" s="112">
        <v>0</v>
      </c>
      <c r="H485" s="111" t="e">
        <f>(#REF!/F485)*100</f>
        <v>#REF!</v>
      </c>
    </row>
    <row r="486" spans="1:8" ht="18.649999999999999" hidden="1" customHeight="1" x14ac:dyDescent="0.35">
      <c r="A486" s="11"/>
      <c r="B486" s="11"/>
      <c r="C486" s="11">
        <v>8905</v>
      </c>
      <c r="D486" s="10" t="s">
        <v>3</v>
      </c>
      <c r="E486" s="53">
        <v>0</v>
      </c>
      <c r="F486" s="181">
        <v>0</v>
      </c>
      <c r="G486" s="112">
        <v>0</v>
      </c>
      <c r="H486" s="111" t="e">
        <f>(#REF!/F486)*100</f>
        <v>#REF!</v>
      </c>
    </row>
    <row r="487" spans="1:8" ht="20.149999999999999" hidden="1" customHeight="1" thickBot="1" x14ac:dyDescent="0.4">
      <c r="A487" s="29"/>
      <c r="B487" s="29"/>
      <c r="C487" s="29">
        <v>8901</v>
      </c>
      <c r="D487" s="14" t="s">
        <v>2</v>
      </c>
      <c r="E487" s="54"/>
      <c r="F487" s="183"/>
      <c r="G487" s="207"/>
    </row>
    <row r="488" spans="1:8" s="6" customFormat="1" ht="22.5" customHeight="1" thickTop="1" thickBot="1" x14ac:dyDescent="0.45">
      <c r="A488" s="37"/>
      <c r="B488" s="37"/>
      <c r="C488" s="37"/>
      <c r="D488" s="128" t="s">
        <v>1</v>
      </c>
      <c r="E488" s="87">
        <f t="shared" ref="E488:G488" si="34">SUM(E480:E487)</f>
        <v>117634</v>
      </c>
      <c r="F488" s="184">
        <f t="shared" si="34"/>
        <v>135987.6</v>
      </c>
      <c r="G488" s="203">
        <f t="shared" si="34"/>
        <v>-18535.400000000001</v>
      </c>
      <c r="H488" s="117">
        <f t="shared" ref="H488" si="35">(G488/F488)*100</f>
        <v>-13.630213342981273</v>
      </c>
    </row>
    <row r="489" spans="1:8" s="6" customFormat="1" ht="22.5" customHeight="1" x14ac:dyDescent="0.4">
      <c r="A489" s="7"/>
      <c r="B489" s="7"/>
      <c r="C489" s="7"/>
      <c r="D489" s="8"/>
      <c r="E489" s="95"/>
      <c r="F489" s="95"/>
      <c r="G489" s="208"/>
    </row>
    <row r="490" spans="1:8" ht="15" customHeight="1" x14ac:dyDescent="0.4">
      <c r="A490" s="6"/>
      <c r="B490" s="6"/>
      <c r="C490" s="6"/>
      <c r="D490" s="8"/>
      <c r="E490" s="95"/>
      <c r="F490" s="95"/>
    </row>
    <row r="491" spans="1:8" x14ac:dyDescent="0.35">
      <c r="A491" s="7"/>
      <c r="B491" s="6"/>
      <c r="C491" s="7"/>
      <c r="D491" s="6"/>
    </row>
    <row r="492" spans="1:8" x14ac:dyDescent="0.35">
      <c r="A492" s="7"/>
      <c r="B492" s="7"/>
      <c r="C492" s="7"/>
      <c r="D492" s="6"/>
    </row>
    <row r="493" spans="1:8" hidden="1" x14ac:dyDescent="0.35">
      <c r="A493" s="4"/>
      <c r="B493" s="4"/>
      <c r="C493" s="4"/>
      <c r="D493" s="2"/>
    </row>
    <row r="494" spans="1:8" x14ac:dyDescent="0.35">
      <c r="A494" s="4"/>
      <c r="B494" s="4"/>
      <c r="C494" s="4"/>
      <c r="D494" s="5"/>
      <c r="E494" s="55"/>
      <c r="F494" s="55"/>
    </row>
    <row r="495" spans="1:8" hidden="1" x14ac:dyDescent="0.35">
      <c r="A495" s="4"/>
      <c r="B495" s="4"/>
      <c r="C495" s="4"/>
      <c r="D495" s="5"/>
      <c r="E495" s="55"/>
      <c r="F495" s="55"/>
    </row>
    <row r="496" spans="1:8" hidden="1" x14ac:dyDescent="0.35">
      <c r="A496" s="4"/>
      <c r="B496" s="4"/>
      <c r="C496" s="4"/>
      <c r="D496" s="4"/>
      <c r="E496" s="198"/>
      <c r="F496" s="198"/>
    </row>
    <row r="497" spans="1:6" hidden="1" x14ac:dyDescent="0.35">
      <c r="A497" s="2"/>
      <c r="B497" s="2"/>
      <c r="C497" s="2"/>
      <c r="D497" s="2"/>
    </row>
    <row r="498" spans="1:6" hidden="1" x14ac:dyDescent="0.35">
      <c r="A498" s="2"/>
      <c r="B498" s="2"/>
      <c r="C498" s="2"/>
      <c r="D498" s="2"/>
    </row>
    <row r="499" spans="1:6" hidden="1" x14ac:dyDescent="0.35">
      <c r="A499" s="2"/>
      <c r="B499" s="2"/>
      <c r="C499" s="2"/>
      <c r="D499" s="2"/>
    </row>
    <row r="500" spans="1:6" hidden="1" x14ac:dyDescent="0.35">
      <c r="A500" s="2"/>
      <c r="B500" s="2"/>
      <c r="C500" s="2"/>
      <c r="D500" s="2"/>
    </row>
    <row r="501" spans="1:6" hidden="1" x14ac:dyDescent="0.35">
      <c r="A501" s="2"/>
      <c r="B501" s="2"/>
      <c r="C501" s="2"/>
      <c r="D501" s="2"/>
    </row>
    <row r="502" spans="1:6" hidden="1" x14ac:dyDescent="0.35">
      <c r="A502" s="2"/>
      <c r="B502" s="2"/>
      <c r="C502" s="2"/>
      <c r="D502" s="2"/>
    </row>
    <row r="503" spans="1:6" ht="15.45" hidden="1" x14ac:dyDescent="0.4">
      <c r="A503" s="2"/>
      <c r="B503" s="2"/>
      <c r="C503" s="2"/>
      <c r="D503" s="3"/>
      <c r="E503" s="199"/>
      <c r="F503" s="199"/>
    </row>
    <row r="504" spans="1:6" hidden="1" x14ac:dyDescent="0.35">
      <c r="A504" s="2"/>
      <c r="B504" s="2"/>
      <c r="C504" s="2"/>
      <c r="D504" s="2"/>
    </row>
    <row r="505" spans="1:6" hidden="1" x14ac:dyDescent="0.35">
      <c r="A505" s="2"/>
      <c r="B505" s="2"/>
      <c r="C505" s="2"/>
      <c r="D505" s="2"/>
    </row>
    <row r="506" spans="1:6" x14ac:dyDescent="0.35">
      <c r="A506" s="2"/>
      <c r="B506" s="2"/>
      <c r="C506" s="2"/>
      <c r="D506" s="2"/>
    </row>
    <row r="507" spans="1:6" x14ac:dyDescent="0.35">
      <c r="A507" s="2"/>
      <c r="B507" s="2"/>
      <c r="C507" s="2"/>
      <c r="D507" s="60"/>
    </row>
    <row r="508" spans="1:6" ht="15.45" hidden="1" x14ac:dyDescent="0.4">
      <c r="A508" s="2"/>
      <c r="B508" s="2"/>
      <c r="C508" s="2"/>
      <c r="D508" s="2"/>
      <c r="E508" s="199"/>
      <c r="F508" s="199"/>
    </row>
    <row r="509" spans="1:6" hidden="1" x14ac:dyDescent="0.35">
      <c r="A509" s="2"/>
      <c r="B509" s="2"/>
      <c r="C509" s="2"/>
      <c r="D509" s="2"/>
    </row>
    <row r="510" spans="1:6" hidden="1" x14ac:dyDescent="0.35">
      <c r="A510" s="2"/>
      <c r="B510" s="2"/>
      <c r="C510" s="2"/>
      <c r="D510" s="2"/>
    </row>
    <row r="511" spans="1:6" hidden="1" x14ac:dyDescent="0.35">
      <c r="A511" s="2"/>
      <c r="B511" s="2"/>
      <c r="C511" s="2"/>
      <c r="D511" s="2"/>
    </row>
    <row r="512" spans="1:6" hidden="1" x14ac:dyDescent="0.35">
      <c r="A512" s="2"/>
      <c r="B512" s="2"/>
      <c r="C512" s="2"/>
      <c r="D512" s="2"/>
      <c r="E512" s="200"/>
      <c r="F512" s="200"/>
    </row>
    <row r="513" spans="1:6" hidden="1" x14ac:dyDescent="0.35">
      <c r="A513" s="2"/>
      <c r="B513" s="2"/>
      <c r="C513" s="2"/>
      <c r="D513" s="2"/>
      <c r="E513" s="200"/>
      <c r="F513" s="200"/>
    </row>
    <row r="514" spans="1:6" hidden="1" x14ac:dyDescent="0.35">
      <c r="A514" s="2"/>
      <c r="B514" s="2"/>
      <c r="C514" s="2"/>
      <c r="D514" s="2"/>
      <c r="E514" s="200"/>
      <c r="F514" s="200"/>
    </row>
    <row r="515" spans="1:6" hidden="1" x14ac:dyDescent="0.35">
      <c r="A515" s="2"/>
      <c r="B515" s="2"/>
      <c r="C515" s="2"/>
      <c r="D515" s="2"/>
      <c r="E515" s="200"/>
      <c r="F515" s="200"/>
    </row>
    <row r="516" spans="1:6" hidden="1" x14ac:dyDescent="0.35">
      <c r="A516" s="2"/>
      <c r="B516" s="2"/>
      <c r="C516" s="2"/>
      <c r="D516" s="2"/>
      <c r="E516" s="200"/>
      <c r="F516" s="200"/>
    </row>
    <row r="517" spans="1:6" hidden="1" x14ac:dyDescent="0.35">
      <c r="A517" s="2"/>
      <c r="B517" s="2"/>
      <c r="C517" s="2"/>
      <c r="D517" s="2"/>
      <c r="E517" s="200"/>
      <c r="F517" s="200"/>
    </row>
    <row r="518" spans="1:6" hidden="1" x14ac:dyDescent="0.35">
      <c r="A518" s="2"/>
      <c r="B518" s="2"/>
      <c r="C518" s="2"/>
      <c r="D518" s="2"/>
      <c r="E518" s="200"/>
      <c r="F518" s="200"/>
    </row>
    <row r="519" spans="1:6" hidden="1" x14ac:dyDescent="0.35">
      <c r="A519" s="2"/>
      <c r="B519" s="2"/>
      <c r="C519" s="2"/>
      <c r="D519" s="2"/>
      <c r="E519" s="200"/>
      <c r="F519" s="200"/>
    </row>
    <row r="520" spans="1:6" hidden="1" x14ac:dyDescent="0.35">
      <c r="A520" s="2"/>
      <c r="B520" s="2"/>
      <c r="C520" s="2"/>
      <c r="D520" s="2"/>
      <c r="E520" s="200"/>
      <c r="F520" s="200"/>
    </row>
    <row r="521" spans="1:6" hidden="1" x14ac:dyDescent="0.35">
      <c r="A521" s="2"/>
      <c r="B521" s="2"/>
      <c r="C521" s="2"/>
      <c r="D521" s="2"/>
      <c r="E521" s="200"/>
      <c r="F521" s="200"/>
    </row>
    <row r="522" spans="1:6" hidden="1" x14ac:dyDescent="0.35">
      <c r="A522" s="2"/>
      <c r="B522" s="2"/>
      <c r="C522" s="2"/>
      <c r="D522" s="2"/>
      <c r="E522" s="200"/>
      <c r="F522" s="200"/>
    </row>
    <row r="523" spans="1:6" hidden="1" x14ac:dyDescent="0.35">
      <c r="A523" s="2"/>
      <c r="B523" s="2"/>
      <c r="C523" s="2"/>
      <c r="D523" s="2"/>
      <c r="E523" s="200"/>
      <c r="F523" s="200"/>
    </row>
    <row r="524" spans="1:6" x14ac:dyDescent="0.35">
      <c r="A524" s="2"/>
      <c r="B524" s="2"/>
      <c r="C524" s="2"/>
      <c r="D524" s="2"/>
      <c r="E524" s="200"/>
      <c r="F524" s="200"/>
    </row>
    <row r="525" spans="1:6" x14ac:dyDescent="0.35">
      <c r="A525" s="2"/>
      <c r="B525" s="2"/>
      <c r="C525" s="2"/>
      <c r="D525" s="2"/>
      <c r="E525" s="200"/>
      <c r="F525" s="200"/>
    </row>
    <row r="526" spans="1:6" x14ac:dyDescent="0.35">
      <c r="A526" s="2"/>
      <c r="B526" s="2"/>
      <c r="C526" s="2"/>
      <c r="D526" s="2"/>
      <c r="E526" s="200"/>
      <c r="F526" s="200"/>
    </row>
    <row r="527" spans="1:6" x14ac:dyDescent="0.35">
      <c r="A527" s="2"/>
      <c r="B527" s="2"/>
      <c r="C527" s="2"/>
      <c r="D527" s="2"/>
      <c r="E527" s="200"/>
      <c r="F527" s="200"/>
    </row>
    <row r="528" spans="1:6" x14ac:dyDescent="0.35">
      <c r="A528" s="2"/>
      <c r="B528" s="2"/>
      <c r="C528" s="2"/>
      <c r="D528" s="2"/>
    </row>
    <row r="529" spans="1:6" x14ac:dyDescent="0.35">
      <c r="A529" s="2"/>
      <c r="B529" s="2"/>
      <c r="C529" s="2"/>
      <c r="D529" s="2"/>
    </row>
    <row r="530" spans="1:6" x14ac:dyDescent="0.35">
      <c r="A530" s="2"/>
      <c r="B530" s="2"/>
      <c r="C530" s="2"/>
      <c r="D530" s="2"/>
    </row>
    <row r="531" spans="1:6" x14ac:dyDescent="0.35">
      <c r="A531" s="2"/>
      <c r="B531" s="2"/>
      <c r="C531" s="2"/>
      <c r="D531" s="2"/>
    </row>
    <row r="532" spans="1:6" x14ac:dyDescent="0.35">
      <c r="A532" s="2"/>
      <c r="B532" s="2"/>
      <c r="C532" s="2"/>
      <c r="D532" s="2"/>
    </row>
    <row r="533" spans="1:6" x14ac:dyDescent="0.35">
      <c r="A533" s="2"/>
      <c r="B533" s="2"/>
      <c r="C533" s="2"/>
      <c r="D533" s="2"/>
    </row>
    <row r="534" spans="1:6" ht="15.45" x14ac:dyDescent="0.4">
      <c r="A534" s="2"/>
      <c r="B534" s="2"/>
      <c r="C534" s="2"/>
      <c r="D534" s="2"/>
      <c r="E534" s="199"/>
      <c r="F534" s="199"/>
    </row>
    <row r="535" spans="1:6" x14ac:dyDescent="0.35">
      <c r="A535" s="2"/>
      <c r="B535" s="2"/>
      <c r="C535" s="2"/>
      <c r="D535" s="2"/>
    </row>
    <row r="536" spans="1:6" x14ac:dyDescent="0.35">
      <c r="A536" s="2"/>
      <c r="B536" s="2"/>
      <c r="C536" s="2"/>
      <c r="D536" s="2"/>
    </row>
    <row r="537" spans="1:6" x14ac:dyDescent="0.35">
      <c r="A537" s="2"/>
      <c r="B537" s="2"/>
      <c r="C537" s="2"/>
      <c r="D537" s="2"/>
    </row>
    <row r="538" spans="1:6" x14ac:dyDescent="0.35">
      <c r="A538" s="2"/>
      <c r="B538" s="2"/>
      <c r="C538" s="2"/>
      <c r="D538" s="2"/>
    </row>
    <row r="539" spans="1:6" x14ac:dyDescent="0.35">
      <c r="A539" s="2"/>
      <c r="B539" s="2"/>
      <c r="C539" s="2"/>
      <c r="D539" s="2"/>
    </row>
    <row r="540" spans="1:6" x14ac:dyDescent="0.35">
      <c r="A540" s="2"/>
      <c r="B540" s="2"/>
      <c r="C540" s="2"/>
      <c r="D540" s="2"/>
    </row>
    <row r="541" spans="1:6" x14ac:dyDescent="0.35">
      <c r="A541" s="2"/>
      <c r="B541" s="2"/>
      <c r="C541" s="2"/>
      <c r="D541" s="2"/>
    </row>
    <row r="542" spans="1:6" x14ac:dyDescent="0.35">
      <c r="A542" s="2"/>
      <c r="B542" s="2"/>
      <c r="C542" s="2"/>
      <c r="D542" s="2"/>
    </row>
    <row r="543" spans="1:6" x14ac:dyDescent="0.35">
      <c r="A543" s="2"/>
      <c r="B543" s="2"/>
      <c r="C543" s="2"/>
      <c r="D543" s="2"/>
    </row>
    <row r="544" spans="1:6" x14ac:dyDescent="0.35">
      <c r="A544" s="2"/>
      <c r="B544" s="2"/>
      <c r="C544" s="2"/>
      <c r="D544" s="2"/>
    </row>
    <row r="545" spans="1:6" x14ac:dyDescent="0.35">
      <c r="A545" s="2"/>
      <c r="B545" s="2"/>
      <c r="C545" s="2"/>
      <c r="D545" s="2"/>
    </row>
    <row r="546" spans="1:6" x14ac:dyDescent="0.35">
      <c r="A546" s="2"/>
      <c r="B546" s="2"/>
      <c r="C546" s="2"/>
      <c r="D546" s="2"/>
    </row>
    <row r="547" spans="1:6" ht="15.45" x14ac:dyDescent="0.4">
      <c r="A547" s="2"/>
      <c r="B547" s="2"/>
      <c r="C547" s="2"/>
      <c r="D547" s="2"/>
      <c r="E547" s="199"/>
      <c r="F547" s="199"/>
    </row>
    <row r="548" spans="1:6" x14ac:dyDescent="0.35">
      <c r="A548" s="2"/>
      <c r="B548" s="2"/>
      <c r="C548" s="2"/>
      <c r="D548" s="2"/>
    </row>
    <row r="549" spans="1:6" x14ac:dyDescent="0.35">
      <c r="A549" s="2"/>
      <c r="B549" s="2"/>
      <c r="C549" s="2"/>
      <c r="D549" s="2"/>
    </row>
    <row r="550" spans="1:6" x14ac:dyDescent="0.35">
      <c r="A550" s="2"/>
      <c r="B550" s="2"/>
      <c r="C550" s="2"/>
      <c r="D550" s="2"/>
    </row>
    <row r="551" spans="1:6" x14ac:dyDescent="0.35">
      <c r="A551" s="2"/>
      <c r="B551" s="2"/>
      <c r="C551" s="2"/>
      <c r="D551" s="2"/>
    </row>
    <row r="552" spans="1:6" x14ac:dyDescent="0.35">
      <c r="A552" s="2"/>
      <c r="B552" s="2"/>
      <c r="C552" s="2"/>
      <c r="D552" s="2"/>
    </row>
    <row r="553" spans="1:6" x14ac:dyDescent="0.35">
      <c r="A553" s="2"/>
      <c r="B553" s="2"/>
      <c r="C553" s="2"/>
      <c r="D553" s="2"/>
    </row>
    <row r="554" spans="1:6" x14ac:dyDescent="0.35">
      <c r="A554" s="2"/>
      <c r="B554" s="2"/>
      <c r="C554" s="2"/>
      <c r="D554" s="2"/>
    </row>
    <row r="555" spans="1:6" x14ac:dyDescent="0.35">
      <c r="A555" s="2"/>
      <c r="B555" s="2"/>
      <c r="C555" s="2"/>
      <c r="D555" s="2"/>
    </row>
    <row r="556" spans="1:6" x14ac:dyDescent="0.35">
      <c r="A556" s="2"/>
      <c r="B556" s="2"/>
      <c r="C556" s="2"/>
      <c r="D556" s="2"/>
    </row>
    <row r="557" spans="1:6" x14ac:dyDescent="0.35">
      <c r="A557" s="2"/>
      <c r="B557" s="2"/>
      <c r="C557" s="2"/>
      <c r="D557" s="2"/>
    </row>
    <row r="558" spans="1:6" x14ac:dyDescent="0.35">
      <c r="A558" s="2"/>
      <c r="B558" s="2"/>
      <c r="C558" s="2"/>
      <c r="D558" s="2"/>
    </row>
    <row r="559" spans="1:6" x14ac:dyDescent="0.35">
      <c r="A559" s="2"/>
      <c r="B559" s="2"/>
      <c r="C559" s="2"/>
      <c r="D559" s="2"/>
    </row>
    <row r="560" spans="1:6" x14ac:dyDescent="0.35">
      <c r="A560" s="2"/>
      <c r="B560" s="2"/>
      <c r="C560" s="2"/>
      <c r="D560" s="2"/>
      <c r="E560" s="200"/>
      <c r="F560" s="200"/>
    </row>
  </sheetData>
  <sortState ref="A86:K128">
    <sortCondition ref="A86"/>
  </sortState>
  <dataConsolidate/>
  <mergeCells count="3">
    <mergeCell ref="A1:C1"/>
    <mergeCell ref="B237:D23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D20" sqref="D20"/>
    </sheetView>
  </sheetViews>
  <sheetFormatPr defaultColWidth="9.07421875" defaultRowHeight="12.45" x14ac:dyDescent="0.3"/>
  <cols>
    <col min="1" max="1" width="5.765625" style="286" customWidth="1"/>
    <col min="2" max="2" width="10.3046875" style="286" customWidth="1"/>
    <col min="3" max="3" width="10.07421875" style="286" customWidth="1"/>
    <col min="4" max="4" width="101.3046875" style="286" customWidth="1"/>
    <col min="5" max="5" width="11.3046875" style="286" customWidth="1"/>
    <col min="6" max="6" width="11.3046875" style="286" hidden="1" customWidth="1"/>
    <col min="7" max="7" width="12.3046875" style="286" hidden="1" customWidth="1"/>
    <col min="8" max="8" width="9.69140625" style="286" bestFit="1" customWidth="1"/>
    <col min="9" max="256" width="9.07421875" style="286"/>
    <col min="257" max="257" width="5.765625" style="286" customWidth="1"/>
    <col min="258" max="258" width="10.3046875" style="286" customWidth="1"/>
    <col min="259" max="259" width="10.07421875" style="286" customWidth="1"/>
    <col min="260" max="260" width="101.3046875" style="286" customWidth="1"/>
    <col min="261" max="261" width="11.3046875" style="286" customWidth="1"/>
    <col min="262" max="263" width="0" style="286" hidden="1" customWidth="1"/>
    <col min="264" max="264" width="9.69140625" style="286" bestFit="1" customWidth="1"/>
    <col min="265" max="512" width="9.07421875" style="286"/>
    <col min="513" max="513" width="5.765625" style="286" customWidth="1"/>
    <col min="514" max="514" width="10.3046875" style="286" customWidth="1"/>
    <col min="515" max="515" width="10.07421875" style="286" customWidth="1"/>
    <col min="516" max="516" width="101.3046875" style="286" customWidth="1"/>
    <col min="517" max="517" width="11.3046875" style="286" customWidth="1"/>
    <col min="518" max="519" width="0" style="286" hidden="1" customWidth="1"/>
    <col min="520" max="520" width="9.69140625" style="286" bestFit="1" customWidth="1"/>
    <col min="521" max="768" width="9.07421875" style="286"/>
    <col min="769" max="769" width="5.765625" style="286" customWidth="1"/>
    <col min="770" max="770" width="10.3046875" style="286" customWidth="1"/>
    <col min="771" max="771" width="10.07421875" style="286" customWidth="1"/>
    <col min="772" max="772" width="101.3046875" style="286" customWidth="1"/>
    <col min="773" max="773" width="11.3046875" style="286" customWidth="1"/>
    <col min="774" max="775" width="0" style="286" hidden="1" customWidth="1"/>
    <col min="776" max="776" width="9.69140625" style="286" bestFit="1" customWidth="1"/>
    <col min="777" max="1024" width="9.07421875" style="286"/>
    <col min="1025" max="1025" width="5.765625" style="286" customWidth="1"/>
    <col min="1026" max="1026" width="10.3046875" style="286" customWidth="1"/>
    <col min="1027" max="1027" width="10.07421875" style="286" customWidth="1"/>
    <col min="1028" max="1028" width="101.3046875" style="286" customWidth="1"/>
    <col min="1029" max="1029" width="11.3046875" style="286" customWidth="1"/>
    <col min="1030" max="1031" width="0" style="286" hidden="1" customWidth="1"/>
    <col min="1032" max="1032" width="9.69140625" style="286" bestFit="1" customWidth="1"/>
    <col min="1033" max="1280" width="9.07421875" style="286"/>
    <col min="1281" max="1281" width="5.765625" style="286" customWidth="1"/>
    <col min="1282" max="1282" width="10.3046875" style="286" customWidth="1"/>
    <col min="1283" max="1283" width="10.07421875" style="286" customWidth="1"/>
    <col min="1284" max="1284" width="101.3046875" style="286" customWidth="1"/>
    <col min="1285" max="1285" width="11.3046875" style="286" customWidth="1"/>
    <col min="1286" max="1287" width="0" style="286" hidden="1" customWidth="1"/>
    <col min="1288" max="1288" width="9.69140625" style="286" bestFit="1" customWidth="1"/>
    <col min="1289" max="1536" width="9.07421875" style="286"/>
    <col min="1537" max="1537" width="5.765625" style="286" customWidth="1"/>
    <col min="1538" max="1538" width="10.3046875" style="286" customWidth="1"/>
    <col min="1539" max="1539" width="10.07421875" style="286" customWidth="1"/>
    <col min="1540" max="1540" width="101.3046875" style="286" customWidth="1"/>
    <col min="1541" max="1541" width="11.3046875" style="286" customWidth="1"/>
    <col min="1542" max="1543" width="0" style="286" hidden="1" customWidth="1"/>
    <col min="1544" max="1544" width="9.69140625" style="286" bestFit="1" customWidth="1"/>
    <col min="1545" max="1792" width="9.07421875" style="286"/>
    <col min="1793" max="1793" width="5.765625" style="286" customWidth="1"/>
    <col min="1794" max="1794" width="10.3046875" style="286" customWidth="1"/>
    <col min="1795" max="1795" width="10.07421875" style="286" customWidth="1"/>
    <col min="1796" max="1796" width="101.3046875" style="286" customWidth="1"/>
    <col min="1797" max="1797" width="11.3046875" style="286" customWidth="1"/>
    <col min="1798" max="1799" width="0" style="286" hidden="1" customWidth="1"/>
    <col min="1800" max="1800" width="9.69140625" style="286" bestFit="1" customWidth="1"/>
    <col min="1801" max="2048" width="9.07421875" style="286"/>
    <col min="2049" max="2049" width="5.765625" style="286" customWidth="1"/>
    <col min="2050" max="2050" width="10.3046875" style="286" customWidth="1"/>
    <col min="2051" max="2051" width="10.07421875" style="286" customWidth="1"/>
    <col min="2052" max="2052" width="101.3046875" style="286" customWidth="1"/>
    <col min="2053" max="2053" width="11.3046875" style="286" customWidth="1"/>
    <col min="2054" max="2055" width="0" style="286" hidden="1" customWidth="1"/>
    <col min="2056" max="2056" width="9.69140625" style="286" bestFit="1" customWidth="1"/>
    <col min="2057" max="2304" width="9.07421875" style="286"/>
    <col min="2305" max="2305" width="5.765625" style="286" customWidth="1"/>
    <col min="2306" max="2306" width="10.3046875" style="286" customWidth="1"/>
    <col min="2307" max="2307" width="10.07421875" style="286" customWidth="1"/>
    <col min="2308" max="2308" width="101.3046875" style="286" customWidth="1"/>
    <col min="2309" max="2309" width="11.3046875" style="286" customWidth="1"/>
    <col min="2310" max="2311" width="0" style="286" hidden="1" customWidth="1"/>
    <col min="2312" max="2312" width="9.69140625" style="286" bestFit="1" customWidth="1"/>
    <col min="2313" max="2560" width="9.07421875" style="286"/>
    <col min="2561" max="2561" width="5.765625" style="286" customWidth="1"/>
    <col min="2562" max="2562" width="10.3046875" style="286" customWidth="1"/>
    <col min="2563" max="2563" width="10.07421875" style="286" customWidth="1"/>
    <col min="2564" max="2564" width="101.3046875" style="286" customWidth="1"/>
    <col min="2565" max="2565" width="11.3046875" style="286" customWidth="1"/>
    <col min="2566" max="2567" width="0" style="286" hidden="1" customWidth="1"/>
    <col min="2568" max="2568" width="9.69140625" style="286" bestFit="1" customWidth="1"/>
    <col min="2569" max="2816" width="9.07421875" style="286"/>
    <col min="2817" max="2817" width="5.765625" style="286" customWidth="1"/>
    <col min="2818" max="2818" width="10.3046875" style="286" customWidth="1"/>
    <col min="2819" max="2819" width="10.07421875" style="286" customWidth="1"/>
    <col min="2820" max="2820" width="101.3046875" style="286" customWidth="1"/>
    <col min="2821" max="2821" width="11.3046875" style="286" customWidth="1"/>
    <col min="2822" max="2823" width="0" style="286" hidden="1" customWidth="1"/>
    <col min="2824" max="2824" width="9.69140625" style="286" bestFit="1" customWidth="1"/>
    <col min="2825" max="3072" width="9.07421875" style="286"/>
    <col min="3073" max="3073" width="5.765625" style="286" customWidth="1"/>
    <col min="3074" max="3074" width="10.3046875" style="286" customWidth="1"/>
    <col min="3075" max="3075" width="10.07421875" style="286" customWidth="1"/>
    <col min="3076" max="3076" width="101.3046875" style="286" customWidth="1"/>
    <col min="3077" max="3077" width="11.3046875" style="286" customWidth="1"/>
    <col min="3078" max="3079" width="0" style="286" hidden="1" customWidth="1"/>
    <col min="3080" max="3080" width="9.69140625" style="286" bestFit="1" customWidth="1"/>
    <col min="3081" max="3328" width="9.07421875" style="286"/>
    <col min="3329" max="3329" width="5.765625" style="286" customWidth="1"/>
    <col min="3330" max="3330" width="10.3046875" style="286" customWidth="1"/>
    <col min="3331" max="3331" width="10.07421875" style="286" customWidth="1"/>
    <col min="3332" max="3332" width="101.3046875" style="286" customWidth="1"/>
    <col min="3333" max="3333" width="11.3046875" style="286" customWidth="1"/>
    <col min="3334" max="3335" width="0" style="286" hidden="1" customWidth="1"/>
    <col min="3336" max="3336" width="9.69140625" style="286" bestFit="1" customWidth="1"/>
    <col min="3337" max="3584" width="9.07421875" style="286"/>
    <col min="3585" max="3585" width="5.765625" style="286" customWidth="1"/>
    <col min="3586" max="3586" width="10.3046875" style="286" customWidth="1"/>
    <col min="3587" max="3587" width="10.07421875" style="286" customWidth="1"/>
    <col min="3588" max="3588" width="101.3046875" style="286" customWidth="1"/>
    <col min="3589" max="3589" width="11.3046875" style="286" customWidth="1"/>
    <col min="3590" max="3591" width="0" style="286" hidden="1" customWidth="1"/>
    <col min="3592" max="3592" width="9.69140625" style="286" bestFit="1" customWidth="1"/>
    <col min="3593" max="3840" width="9.07421875" style="286"/>
    <col min="3841" max="3841" width="5.765625" style="286" customWidth="1"/>
    <col min="3842" max="3842" width="10.3046875" style="286" customWidth="1"/>
    <col min="3843" max="3843" width="10.07421875" style="286" customWidth="1"/>
    <col min="3844" max="3844" width="101.3046875" style="286" customWidth="1"/>
    <col min="3845" max="3845" width="11.3046875" style="286" customWidth="1"/>
    <col min="3846" max="3847" width="0" style="286" hidden="1" customWidth="1"/>
    <col min="3848" max="3848" width="9.69140625" style="286" bestFit="1" customWidth="1"/>
    <col min="3849" max="4096" width="9.07421875" style="286"/>
    <col min="4097" max="4097" width="5.765625" style="286" customWidth="1"/>
    <col min="4098" max="4098" width="10.3046875" style="286" customWidth="1"/>
    <col min="4099" max="4099" width="10.07421875" style="286" customWidth="1"/>
    <col min="4100" max="4100" width="101.3046875" style="286" customWidth="1"/>
    <col min="4101" max="4101" width="11.3046875" style="286" customWidth="1"/>
    <col min="4102" max="4103" width="0" style="286" hidden="1" customWidth="1"/>
    <col min="4104" max="4104" width="9.69140625" style="286" bestFit="1" customWidth="1"/>
    <col min="4105" max="4352" width="9.07421875" style="286"/>
    <col min="4353" max="4353" width="5.765625" style="286" customWidth="1"/>
    <col min="4354" max="4354" width="10.3046875" style="286" customWidth="1"/>
    <col min="4355" max="4355" width="10.07421875" style="286" customWidth="1"/>
    <col min="4356" max="4356" width="101.3046875" style="286" customWidth="1"/>
    <col min="4357" max="4357" width="11.3046875" style="286" customWidth="1"/>
    <col min="4358" max="4359" width="0" style="286" hidden="1" customWidth="1"/>
    <col min="4360" max="4360" width="9.69140625" style="286" bestFit="1" customWidth="1"/>
    <col min="4361" max="4608" width="9.07421875" style="286"/>
    <col min="4609" max="4609" width="5.765625" style="286" customWidth="1"/>
    <col min="4610" max="4610" width="10.3046875" style="286" customWidth="1"/>
    <col min="4611" max="4611" width="10.07421875" style="286" customWidth="1"/>
    <col min="4612" max="4612" width="101.3046875" style="286" customWidth="1"/>
    <col min="4613" max="4613" width="11.3046875" style="286" customWidth="1"/>
    <col min="4614" max="4615" width="0" style="286" hidden="1" customWidth="1"/>
    <col min="4616" max="4616" width="9.69140625" style="286" bestFit="1" customWidth="1"/>
    <col min="4617" max="4864" width="9.07421875" style="286"/>
    <col min="4865" max="4865" width="5.765625" style="286" customWidth="1"/>
    <col min="4866" max="4866" width="10.3046875" style="286" customWidth="1"/>
    <col min="4867" max="4867" width="10.07421875" style="286" customWidth="1"/>
    <col min="4868" max="4868" width="101.3046875" style="286" customWidth="1"/>
    <col min="4869" max="4869" width="11.3046875" style="286" customWidth="1"/>
    <col min="4870" max="4871" width="0" style="286" hidden="1" customWidth="1"/>
    <col min="4872" max="4872" width="9.69140625" style="286" bestFit="1" customWidth="1"/>
    <col min="4873" max="5120" width="9.07421875" style="286"/>
    <col min="5121" max="5121" width="5.765625" style="286" customWidth="1"/>
    <col min="5122" max="5122" width="10.3046875" style="286" customWidth="1"/>
    <col min="5123" max="5123" width="10.07421875" style="286" customWidth="1"/>
    <col min="5124" max="5124" width="101.3046875" style="286" customWidth="1"/>
    <col min="5125" max="5125" width="11.3046875" style="286" customWidth="1"/>
    <col min="5126" max="5127" width="0" style="286" hidden="1" customWidth="1"/>
    <col min="5128" max="5128" width="9.69140625" style="286" bestFit="1" customWidth="1"/>
    <col min="5129" max="5376" width="9.07421875" style="286"/>
    <col min="5377" max="5377" width="5.765625" style="286" customWidth="1"/>
    <col min="5378" max="5378" width="10.3046875" style="286" customWidth="1"/>
    <col min="5379" max="5379" width="10.07421875" style="286" customWidth="1"/>
    <col min="5380" max="5380" width="101.3046875" style="286" customWidth="1"/>
    <col min="5381" max="5381" width="11.3046875" style="286" customWidth="1"/>
    <col min="5382" max="5383" width="0" style="286" hidden="1" customWidth="1"/>
    <col min="5384" max="5384" width="9.69140625" style="286" bestFit="1" customWidth="1"/>
    <col min="5385" max="5632" width="9.07421875" style="286"/>
    <col min="5633" max="5633" width="5.765625" style="286" customWidth="1"/>
    <col min="5634" max="5634" width="10.3046875" style="286" customWidth="1"/>
    <col min="5635" max="5635" width="10.07421875" style="286" customWidth="1"/>
    <col min="5636" max="5636" width="101.3046875" style="286" customWidth="1"/>
    <col min="5637" max="5637" width="11.3046875" style="286" customWidth="1"/>
    <col min="5638" max="5639" width="0" style="286" hidden="1" customWidth="1"/>
    <col min="5640" max="5640" width="9.69140625" style="286" bestFit="1" customWidth="1"/>
    <col min="5641" max="5888" width="9.07421875" style="286"/>
    <col min="5889" max="5889" width="5.765625" style="286" customWidth="1"/>
    <col min="5890" max="5890" width="10.3046875" style="286" customWidth="1"/>
    <col min="5891" max="5891" width="10.07421875" style="286" customWidth="1"/>
    <col min="5892" max="5892" width="101.3046875" style="286" customWidth="1"/>
    <col min="5893" max="5893" width="11.3046875" style="286" customWidth="1"/>
    <col min="5894" max="5895" width="0" style="286" hidden="1" customWidth="1"/>
    <col min="5896" max="5896" width="9.69140625" style="286" bestFit="1" customWidth="1"/>
    <col min="5897" max="6144" width="9.07421875" style="286"/>
    <col min="6145" max="6145" width="5.765625" style="286" customWidth="1"/>
    <col min="6146" max="6146" width="10.3046875" style="286" customWidth="1"/>
    <col min="6147" max="6147" width="10.07421875" style="286" customWidth="1"/>
    <col min="6148" max="6148" width="101.3046875" style="286" customWidth="1"/>
    <col min="6149" max="6149" width="11.3046875" style="286" customWidth="1"/>
    <col min="6150" max="6151" width="0" style="286" hidden="1" customWidth="1"/>
    <col min="6152" max="6152" width="9.69140625" style="286" bestFit="1" customWidth="1"/>
    <col min="6153" max="6400" width="9.07421875" style="286"/>
    <col min="6401" max="6401" width="5.765625" style="286" customWidth="1"/>
    <col min="6402" max="6402" width="10.3046875" style="286" customWidth="1"/>
    <col min="6403" max="6403" width="10.07421875" style="286" customWidth="1"/>
    <col min="6404" max="6404" width="101.3046875" style="286" customWidth="1"/>
    <col min="6405" max="6405" width="11.3046875" style="286" customWidth="1"/>
    <col min="6406" max="6407" width="0" style="286" hidden="1" customWidth="1"/>
    <col min="6408" max="6408" width="9.69140625" style="286" bestFit="1" customWidth="1"/>
    <col min="6409" max="6656" width="9.07421875" style="286"/>
    <col min="6657" max="6657" width="5.765625" style="286" customWidth="1"/>
    <col min="6658" max="6658" width="10.3046875" style="286" customWidth="1"/>
    <col min="6659" max="6659" width="10.07421875" style="286" customWidth="1"/>
    <col min="6660" max="6660" width="101.3046875" style="286" customWidth="1"/>
    <col min="6661" max="6661" width="11.3046875" style="286" customWidth="1"/>
    <col min="6662" max="6663" width="0" style="286" hidden="1" customWidth="1"/>
    <col min="6664" max="6664" width="9.69140625" style="286" bestFit="1" customWidth="1"/>
    <col min="6665" max="6912" width="9.07421875" style="286"/>
    <col min="6913" max="6913" width="5.765625" style="286" customWidth="1"/>
    <col min="6914" max="6914" width="10.3046875" style="286" customWidth="1"/>
    <col min="6915" max="6915" width="10.07421875" style="286" customWidth="1"/>
    <col min="6916" max="6916" width="101.3046875" style="286" customWidth="1"/>
    <col min="6917" max="6917" width="11.3046875" style="286" customWidth="1"/>
    <col min="6918" max="6919" width="0" style="286" hidden="1" customWidth="1"/>
    <col min="6920" max="6920" width="9.69140625" style="286" bestFit="1" customWidth="1"/>
    <col min="6921" max="7168" width="9.07421875" style="286"/>
    <col min="7169" max="7169" width="5.765625" style="286" customWidth="1"/>
    <col min="7170" max="7170" width="10.3046875" style="286" customWidth="1"/>
    <col min="7171" max="7171" width="10.07421875" style="286" customWidth="1"/>
    <col min="7172" max="7172" width="101.3046875" style="286" customWidth="1"/>
    <col min="7173" max="7173" width="11.3046875" style="286" customWidth="1"/>
    <col min="7174" max="7175" width="0" style="286" hidden="1" customWidth="1"/>
    <col min="7176" max="7176" width="9.69140625" style="286" bestFit="1" customWidth="1"/>
    <col min="7177" max="7424" width="9.07421875" style="286"/>
    <col min="7425" max="7425" width="5.765625" style="286" customWidth="1"/>
    <col min="7426" max="7426" width="10.3046875" style="286" customWidth="1"/>
    <col min="7427" max="7427" width="10.07421875" style="286" customWidth="1"/>
    <col min="7428" max="7428" width="101.3046875" style="286" customWidth="1"/>
    <col min="7429" max="7429" width="11.3046875" style="286" customWidth="1"/>
    <col min="7430" max="7431" width="0" style="286" hidden="1" customWidth="1"/>
    <col min="7432" max="7432" width="9.69140625" style="286" bestFit="1" customWidth="1"/>
    <col min="7433" max="7680" width="9.07421875" style="286"/>
    <col min="7681" max="7681" width="5.765625" style="286" customWidth="1"/>
    <col min="7682" max="7682" width="10.3046875" style="286" customWidth="1"/>
    <col min="7683" max="7683" width="10.07421875" style="286" customWidth="1"/>
    <col min="7684" max="7684" width="101.3046875" style="286" customWidth="1"/>
    <col min="7685" max="7685" width="11.3046875" style="286" customWidth="1"/>
    <col min="7686" max="7687" width="0" style="286" hidden="1" customWidth="1"/>
    <col min="7688" max="7688" width="9.69140625" style="286" bestFit="1" customWidth="1"/>
    <col min="7689" max="7936" width="9.07421875" style="286"/>
    <col min="7937" max="7937" width="5.765625" style="286" customWidth="1"/>
    <col min="7938" max="7938" width="10.3046875" style="286" customWidth="1"/>
    <col min="7939" max="7939" width="10.07421875" style="286" customWidth="1"/>
    <col min="7940" max="7940" width="101.3046875" style="286" customWidth="1"/>
    <col min="7941" max="7941" width="11.3046875" style="286" customWidth="1"/>
    <col min="7942" max="7943" width="0" style="286" hidden="1" customWidth="1"/>
    <col min="7944" max="7944" width="9.69140625" style="286" bestFit="1" customWidth="1"/>
    <col min="7945" max="8192" width="9.07421875" style="286"/>
    <col min="8193" max="8193" width="5.765625" style="286" customWidth="1"/>
    <col min="8194" max="8194" width="10.3046875" style="286" customWidth="1"/>
    <col min="8195" max="8195" width="10.07421875" style="286" customWidth="1"/>
    <col min="8196" max="8196" width="101.3046875" style="286" customWidth="1"/>
    <col min="8197" max="8197" width="11.3046875" style="286" customWidth="1"/>
    <col min="8198" max="8199" width="0" style="286" hidden="1" customWidth="1"/>
    <col min="8200" max="8200" width="9.69140625" style="286" bestFit="1" customWidth="1"/>
    <col min="8201" max="8448" width="9.07421875" style="286"/>
    <col min="8449" max="8449" width="5.765625" style="286" customWidth="1"/>
    <col min="8450" max="8450" width="10.3046875" style="286" customWidth="1"/>
    <col min="8451" max="8451" width="10.07421875" style="286" customWidth="1"/>
    <col min="8452" max="8452" width="101.3046875" style="286" customWidth="1"/>
    <col min="8453" max="8453" width="11.3046875" style="286" customWidth="1"/>
    <col min="8454" max="8455" width="0" style="286" hidden="1" customWidth="1"/>
    <col min="8456" max="8456" width="9.69140625" style="286" bestFit="1" customWidth="1"/>
    <col min="8457" max="8704" width="9.07421875" style="286"/>
    <col min="8705" max="8705" width="5.765625" style="286" customWidth="1"/>
    <col min="8706" max="8706" width="10.3046875" style="286" customWidth="1"/>
    <col min="8707" max="8707" width="10.07421875" style="286" customWidth="1"/>
    <col min="8708" max="8708" width="101.3046875" style="286" customWidth="1"/>
    <col min="8709" max="8709" width="11.3046875" style="286" customWidth="1"/>
    <col min="8710" max="8711" width="0" style="286" hidden="1" customWidth="1"/>
    <col min="8712" max="8712" width="9.69140625" style="286" bestFit="1" customWidth="1"/>
    <col min="8713" max="8960" width="9.07421875" style="286"/>
    <col min="8961" max="8961" width="5.765625" style="286" customWidth="1"/>
    <col min="8962" max="8962" width="10.3046875" style="286" customWidth="1"/>
    <col min="8963" max="8963" width="10.07421875" style="286" customWidth="1"/>
    <col min="8964" max="8964" width="101.3046875" style="286" customWidth="1"/>
    <col min="8965" max="8965" width="11.3046875" style="286" customWidth="1"/>
    <col min="8966" max="8967" width="0" style="286" hidden="1" customWidth="1"/>
    <col min="8968" max="8968" width="9.69140625" style="286" bestFit="1" customWidth="1"/>
    <col min="8969" max="9216" width="9.07421875" style="286"/>
    <col min="9217" max="9217" width="5.765625" style="286" customWidth="1"/>
    <col min="9218" max="9218" width="10.3046875" style="286" customWidth="1"/>
    <col min="9219" max="9219" width="10.07421875" style="286" customWidth="1"/>
    <col min="9220" max="9220" width="101.3046875" style="286" customWidth="1"/>
    <col min="9221" max="9221" width="11.3046875" style="286" customWidth="1"/>
    <col min="9222" max="9223" width="0" style="286" hidden="1" customWidth="1"/>
    <col min="9224" max="9224" width="9.69140625" style="286" bestFit="1" customWidth="1"/>
    <col min="9225" max="9472" width="9.07421875" style="286"/>
    <col min="9473" max="9473" width="5.765625" style="286" customWidth="1"/>
    <col min="9474" max="9474" width="10.3046875" style="286" customWidth="1"/>
    <col min="9475" max="9475" width="10.07421875" style="286" customWidth="1"/>
    <col min="9476" max="9476" width="101.3046875" style="286" customWidth="1"/>
    <col min="9477" max="9477" width="11.3046875" style="286" customWidth="1"/>
    <col min="9478" max="9479" width="0" style="286" hidden="1" customWidth="1"/>
    <col min="9480" max="9480" width="9.69140625" style="286" bestFit="1" customWidth="1"/>
    <col min="9481" max="9728" width="9.07421875" style="286"/>
    <col min="9729" max="9729" width="5.765625" style="286" customWidth="1"/>
    <col min="9730" max="9730" width="10.3046875" style="286" customWidth="1"/>
    <col min="9731" max="9731" width="10.07421875" style="286" customWidth="1"/>
    <col min="9732" max="9732" width="101.3046875" style="286" customWidth="1"/>
    <col min="9733" max="9733" width="11.3046875" style="286" customWidth="1"/>
    <col min="9734" max="9735" width="0" style="286" hidden="1" customWidth="1"/>
    <col min="9736" max="9736" width="9.69140625" style="286" bestFit="1" customWidth="1"/>
    <col min="9737" max="9984" width="9.07421875" style="286"/>
    <col min="9985" max="9985" width="5.765625" style="286" customWidth="1"/>
    <col min="9986" max="9986" width="10.3046875" style="286" customWidth="1"/>
    <col min="9987" max="9987" width="10.07421875" style="286" customWidth="1"/>
    <col min="9988" max="9988" width="101.3046875" style="286" customWidth="1"/>
    <col min="9989" max="9989" width="11.3046875" style="286" customWidth="1"/>
    <col min="9990" max="9991" width="0" style="286" hidden="1" customWidth="1"/>
    <col min="9992" max="9992" width="9.69140625" style="286" bestFit="1" customWidth="1"/>
    <col min="9993" max="10240" width="9.07421875" style="286"/>
    <col min="10241" max="10241" width="5.765625" style="286" customWidth="1"/>
    <col min="10242" max="10242" width="10.3046875" style="286" customWidth="1"/>
    <col min="10243" max="10243" width="10.07421875" style="286" customWidth="1"/>
    <col min="10244" max="10244" width="101.3046875" style="286" customWidth="1"/>
    <col min="10245" max="10245" width="11.3046875" style="286" customWidth="1"/>
    <col min="10246" max="10247" width="0" style="286" hidden="1" customWidth="1"/>
    <col min="10248" max="10248" width="9.69140625" style="286" bestFit="1" customWidth="1"/>
    <col min="10249" max="10496" width="9.07421875" style="286"/>
    <col min="10497" max="10497" width="5.765625" style="286" customWidth="1"/>
    <col min="10498" max="10498" width="10.3046875" style="286" customWidth="1"/>
    <col min="10499" max="10499" width="10.07421875" style="286" customWidth="1"/>
    <col min="10500" max="10500" width="101.3046875" style="286" customWidth="1"/>
    <col min="10501" max="10501" width="11.3046875" style="286" customWidth="1"/>
    <col min="10502" max="10503" width="0" style="286" hidden="1" customWidth="1"/>
    <col min="10504" max="10504" width="9.69140625" style="286" bestFit="1" customWidth="1"/>
    <col min="10505" max="10752" width="9.07421875" style="286"/>
    <col min="10753" max="10753" width="5.765625" style="286" customWidth="1"/>
    <col min="10754" max="10754" width="10.3046875" style="286" customWidth="1"/>
    <col min="10755" max="10755" width="10.07421875" style="286" customWidth="1"/>
    <col min="10756" max="10756" width="101.3046875" style="286" customWidth="1"/>
    <col min="10757" max="10757" width="11.3046875" style="286" customWidth="1"/>
    <col min="10758" max="10759" width="0" style="286" hidden="1" customWidth="1"/>
    <col min="10760" max="10760" width="9.69140625" style="286" bestFit="1" customWidth="1"/>
    <col min="10761" max="11008" width="9.07421875" style="286"/>
    <col min="11009" max="11009" width="5.765625" style="286" customWidth="1"/>
    <col min="11010" max="11010" width="10.3046875" style="286" customWidth="1"/>
    <col min="11011" max="11011" width="10.07421875" style="286" customWidth="1"/>
    <col min="11012" max="11012" width="101.3046875" style="286" customWidth="1"/>
    <col min="11013" max="11013" width="11.3046875" style="286" customWidth="1"/>
    <col min="11014" max="11015" width="0" style="286" hidden="1" customWidth="1"/>
    <col min="11016" max="11016" width="9.69140625" style="286" bestFit="1" customWidth="1"/>
    <col min="11017" max="11264" width="9.07421875" style="286"/>
    <col min="11265" max="11265" width="5.765625" style="286" customWidth="1"/>
    <col min="11266" max="11266" width="10.3046875" style="286" customWidth="1"/>
    <col min="11267" max="11267" width="10.07421875" style="286" customWidth="1"/>
    <col min="11268" max="11268" width="101.3046875" style="286" customWidth="1"/>
    <col min="11269" max="11269" width="11.3046875" style="286" customWidth="1"/>
    <col min="11270" max="11271" width="0" style="286" hidden="1" customWidth="1"/>
    <col min="11272" max="11272" width="9.69140625" style="286" bestFit="1" customWidth="1"/>
    <col min="11273" max="11520" width="9.07421875" style="286"/>
    <col min="11521" max="11521" width="5.765625" style="286" customWidth="1"/>
    <col min="11522" max="11522" width="10.3046875" style="286" customWidth="1"/>
    <col min="11523" max="11523" width="10.07421875" style="286" customWidth="1"/>
    <col min="11524" max="11524" width="101.3046875" style="286" customWidth="1"/>
    <col min="11525" max="11525" width="11.3046875" style="286" customWidth="1"/>
    <col min="11526" max="11527" width="0" style="286" hidden="1" customWidth="1"/>
    <col min="11528" max="11528" width="9.69140625" style="286" bestFit="1" customWidth="1"/>
    <col min="11529" max="11776" width="9.07421875" style="286"/>
    <col min="11777" max="11777" width="5.765625" style="286" customWidth="1"/>
    <col min="11778" max="11778" width="10.3046875" style="286" customWidth="1"/>
    <col min="11779" max="11779" width="10.07421875" style="286" customWidth="1"/>
    <col min="11780" max="11780" width="101.3046875" style="286" customWidth="1"/>
    <col min="11781" max="11781" width="11.3046875" style="286" customWidth="1"/>
    <col min="11782" max="11783" width="0" style="286" hidden="1" customWidth="1"/>
    <col min="11784" max="11784" width="9.69140625" style="286" bestFit="1" customWidth="1"/>
    <col min="11785" max="12032" width="9.07421875" style="286"/>
    <col min="12033" max="12033" width="5.765625" style="286" customWidth="1"/>
    <col min="12034" max="12034" width="10.3046875" style="286" customWidth="1"/>
    <col min="12035" max="12035" width="10.07421875" style="286" customWidth="1"/>
    <col min="12036" max="12036" width="101.3046875" style="286" customWidth="1"/>
    <col min="12037" max="12037" width="11.3046875" style="286" customWidth="1"/>
    <col min="12038" max="12039" width="0" style="286" hidden="1" customWidth="1"/>
    <col min="12040" max="12040" width="9.69140625" style="286" bestFit="1" customWidth="1"/>
    <col min="12041" max="12288" width="9.07421875" style="286"/>
    <col min="12289" max="12289" width="5.765625" style="286" customWidth="1"/>
    <col min="12290" max="12290" width="10.3046875" style="286" customWidth="1"/>
    <col min="12291" max="12291" width="10.07421875" style="286" customWidth="1"/>
    <col min="12292" max="12292" width="101.3046875" style="286" customWidth="1"/>
    <col min="12293" max="12293" width="11.3046875" style="286" customWidth="1"/>
    <col min="12294" max="12295" width="0" style="286" hidden="1" customWidth="1"/>
    <col min="12296" max="12296" width="9.69140625" style="286" bestFit="1" customWidth="1"/>
    <col min="12297" max="12544" width="9.07421875" style="286"/>
    <col min="12545" max="12545" width="5.765625" style="286" customWidth="1"/>
    <col min="12546" max="12546" width="10.3046875" style="286" customWidth="1"/>
    <col min="12547" max="12547" width="10.07421875" style="286" customWidth="1"/>
    <col min="12548" max="12548" width="101.3046875" style="286" customWidth="1"/>
    <col min="12549" max="12549" width="11.3046875" style="286" customWidth="1"/>
    <col min="12550" max="12551" width="0" style="286" hidden="1" customWidth="1"/>
    <col min="12552" max="12552" width="9.69140625" style="286" bestFit="1" customWidth="1"/>
    <col min="12553" max="12800" width="9.07421875" style="286"/>
    <col min="12801" max="12801" width="5.765625" style="286" customWidth="1"/>
    <col min="12802" max="12802" width="10.3046875" style="286" customWidth="1"/>
    <col min="12803" max="12803" width="10.07421875" style="286" customWidth="1"/>
    <col min="12804" max="12804" width="101.3046875" style="286" customWidth="1"/>
    <col min="12805" max="12805" width="11.3046875" style="286" customWidth="1"/>
    <col min="12806" max="12807" width="0" style="286" hidden="1" customWidth="1"/>
    <col min="12808" max="12808" width="9.69140625" style="286" bestFit="1" customWidth="1"/>
    <col min="12809" max="13056" width="9.07421875" style="286"/>
    <col min="13057" max="13057" width="5.765625" style="286" customWidth="1"/>
    <col min="13058" max="13058" width="10.3046875" style="286" customWidth="1"/>
    <col min="13059" max="13059" width="10.07421875" style="286" customWidth="1"/>
    <col min="13060" max="13060" width="101.3046875" style="286" customWidth="1"/>
    <col min="13061" max="13061" width="11.3046875" style="286" customWidth="1"/>
    <col min="13062" max="13063" width="0" style="286" hidden="1" customWidth="1"/>
    <col min="13064" max="13064" width="9.69140625" style="286" bestFit="1" customWidth="1"/>
    <col min="13065" max="13312" width="9.07421875" style="286"/>
    <col min="13313" max="13313" width="5.765625" style="286" customWidth="1"/>
    <col min="13314" max="13314" width="10.3046875" style="286" customWidth="1"/>
    <col min="13315" max="13315" width="10.07421875" style="286" customWidth="1"/>
    <col min="13316" max="13316" width="101.3046875" style="286" customWidth="1"/>
    <col min="13317" max="13317" width="11.3046875" style="286" customWidth="1"/>
    <col min="13318" max="13319" width="0" style="286" hidden="1" customWidth="1"/>
    <col min="13320" max="13320" width="9.69140625" style="286" bestFit="1" customWidth="1"/>
    <col min="13321" max="13568" width="9.07421875" style="286"/>
    <col min="13569" max="13569" width="5.765625" style="286" customWidth="1"/>
    <col min="13570" max="13570" width="10.3046875" style="286" customWidth="1"/>
    <col min="13571" max="13571" width="10.07421875" style="286" customWidth="1"/>
    <col min="13572" max="13572" width="101.3046875" style="286" customWidth="1"/>
    <col min="13573" max="13573" width="11.3046875" style="286" customWidth="1"/>
    <col min="13574" max="13575" width="0" style="286" hidden="1" customWidth="1"/>
    <col min="13576" max="13576" width="9.69140625" style="286" bestFit="1" customWidth="1"/>
    <col min="13577" max="13824" width="9.07421875" style="286"/>
    <col min="13825" max="13825" width="5.765625" style="286" customWidth="1"/>
    <col min="13826" max="13826" width="10.3046875" style="286" customWidth="1"/>
    <col min="13827" max="13827" width="10.07421875" style="286" customWidth="1"/>
    <col min="13828" max="13828" width="101.3046875" style="286" customWidth="1"/>
    <col min="13829" max="13829" width="11.3046875" style="286" customWidth="1"/>
    <col min="13830" max="13831" width="0" style="286" hidden="1" customWidth="1"/>
    <col min="13832" max="13832" width="9.69140625" style="286" bestFit="1" customWidth="1"/>
    <col min="13833" max="14080" width="9.07421875" style="286"/>
    <col min="14081" max="14081" width="5.765625" style="286" customWidth="1"/>
    <col min="14082" max="14082" width="10.3046875" style="286" customWidth="1"/>
    <col min="14083" max="14083" width="10.07421875" style="286" customWidth="1"/>
    <col min="14084" max="14084" width="101.3046875" style="286" customWidth="1"/>
    <col min="14085" max="14085" width="11.3046875" style="286" customWidth="1"/>
    <col min="14086" max="14087" width="0" style="286" hidden="1" customWidth="1"/>
    <col min="14088" max="14088" width="9.69140625" style="286" bestFit="1" customWidth="1"/>
    <col min="14089" max="14336" width="9.07421875" style="286"/>
    <col min="14337" max="14337" width="5.765625" style="286" customWidth="1"/>
    <col min="14338" max="14338" width="10.3046875" style="286" customWidth="1"/>
    <col min="14339" max="14339" width="10.07421875" style="286" customWidth="1"/>
    <col min="14340" max="14340" width="101.3046875" style="286" customWidth="1"/>
    <col min="14341" max="14341" width="11.3046875" style="286" customWidth="1"/>
    <col min="14342" max="14343" width="0" style="286" hidden="1" customWidth="1"/>
    <col min="14344" max="14344" width="9.69140625" style="286" bestFit="1" customWidth="1"/>
    <col min="14345" max="14592" width="9.07421875" style="286"/>
    <col min="14593" max="14593" width="5.765625" style="286" customWidth="1"/>
    <col min="14594" max="14594" width="10.3046875" style="286" customWidth="1"/>
    <col min="14595" max="14595" width="10.07421875" style="286" customWidth="1"/>
    <col min="14596" max="14596" width="101.3046875" style="286" customWidth="1"/>
    <col min="14597" max="14597" width="11.3046875" style="286" customWidth="1"/>
    <col min="14598" max="14599" width="0" style="286" hidden="1" customWidth="1"/>
    <col min="14600" max="14600" width="9.69140625" style="286" bestFit="1" customWidth="1"/>
    <col min="14601" max="14848" width="9.07421875" style="286"/>
    <col min="14849" max="14849" width="5.765625" style="286" customWidth="1"/>
    <col min="14850" max="14850" width="10.3046875" style="286" customWidth="1"/>
    <col min="14851" max="14851" width="10.07421875" style="286" customWidth="1"/>
    <col min="14852" max="14852" width="101.3046875" style="286" customWidth="1"/>
    <col min="14853" max="14853" width="11.3046875" style="286" customWidth="1"/>
    <col min="14854" max="14855" width="0" style="286" hidden="1" customWidth="1"/>
    <col min="14856" max="14856" width="9.69140625" style="286" bestFit="1" customWidth="1"/>
    <col min="14857" max="15104" width="9.07421875" style="286"/>
    <col min="15105" max="15105" width="5.765625" style="286" customWidth="1"/>
    <col min="15106" max="15106" width="10.3046875" style="286" customWidth="1"/>
    <col min="15107" max="15107" width="10.07421875" style="286" customWidth="1"/>
    <col min="15108" max="15108" width="101.3046875" style="286" customWidth="1"/>
    <col min="15109" max="15109" width="11.3046875" style="286" customWidth="1"/>
    <col min="15110" max="15111" width="0" style="286" hidden="1" customWidth="1"/>
    <col min="15112" max="15112" width="9.69140625" style="286" bestFit="1" customWidth="1"/>
    <col min="15113" max="15360" width="9.07421875" style="286"/>
    <col min="15361" max="15361" width="5.765625" style="286" customWidth="1"/>
    <col min="15362" max="15362" width="10.3046875" style="286" customWidth="1"/>
    <col min="15363" max="15363" width="10.07421875" style="286" customWidth="1"/>
    <col min="15364" max="15364" width="101.3046875" style="286" customWidth="1"/>
    <col min="15365" max="15365" width="11.3046875" style="286" customWidth="1"/>
    <col min="15366" max="15367" width="0" style="286" hidden="1" customWidth="1"/>
    <col min="15368" max="15368" width="9.69140625" style="286" bestFit="1" customWidth="1"/>
    <col min="15369" max="15616" width="9.07421875" style="286"/>
    <col min="15617" max="15617" width="5.765625" style="286" customWidth="1"/>
    <col min="15618" max="15618" width="10.3046875" style="286" customWidth="1"/>
    <col min="15619" max="15619" width="10.07421875" style="286" customWidth="1"/>
    <col min="15620" max="15620" width="101.3046875" style="286" customWidth="1"/>
    <col min="15621" max="15621" width="11.3046875" style="286" customWidth="1"/>
    <col min="15622" max="15623" width="0" style="286" hidden="1" customWidth="1"/>
    <col min="15624" max="15624" width="9.69140625" style="286" bestFit="1" customWidth="1"/>
    <col min="15625" max="15872" width="9.07421875" style="286"/>
    <col min="15873" max="15873" width="5.765625" style="286" customWidth="1"/>
    <col min="15874" max="15874" width="10.3046875" style="286" customWidth="1"/>
    <col min="15875" max="15875" width="10.07421875" style="286" customWidth="1"/>
    <col min="15876" max="15876" width="101.3046875" style="286" customWidth="1"/>
    <col min="15877" max="15877" width="11.3046875" style="286" customWidth="1"/>
    <col min="15878" max="15879" width="0" style="286" hidden="1" customWidth="1"/>
    <col min="15880" max="15880" width="9.69140625" style="286" bestFit="1" customWidth="1"/>
    <col min="15881" max="16128" width="9.07421875" style="286"/>
    <col min="16129" max="16129" width="5.765625" style="286" customWidth="1"/>
    <col min="16130" max="16130" width="10.3046875" style="286" customWidth="1"/>
    <col min="16131" max="16131" width="10.07421875" style="286" customWidth="1"/>
    <col min="16132" max="16132" width="101.3046875" style="286" customWidth="1"/>
    <col min="16133" max="16133" width="11.3046875" style="286" customWidth="1"/>
    <col min="16134" max="16135" width="0" style="286" hidden="1" customWidth="1"/>
    <col min="16136" max="16136" width="9.69140625" style="286" bestFit="1" customWidth="1"/>
    <col min="16137" max="16384" width="9.07421875" style="286"/>
  </cols>
  <sheetData>
    <row r="2" spans="1:7" x14ac:dyDescent="0.3">
      <c r="A2" s="285" t="s">
        <v>619</v>
      </c>
      <c r="B2" s="285"/>
      <c r="C2" s="285"/>
      <c r="D2" s="285"/>
      <c r="E2" s="285"/>
      <c r="F2" s="285"/>
      <c r="G2" s="285"/>
    </row>
    <row r="3" spans="1:7" hidden="1" x14ac:dyDescent="0.3">
      <c r="A3" s="287"/>
      <c r="B3" s="287"/>
      <c r="C3" s="287"/>
      <c r="D3" s="287"/>
      <c r="E3" s="287"/>
      <c r="F3" s="287"/>
      <c r="G3" s="287"/>
    </row>
    <row r="4" spans="1:7" x14ac:dyDescent="0.3">
      <c r="C4" s="288" t="s">
        <v>360</v>
      </c>
      <c r="D4" s="288"/>
      <c r="E4" s="288"/>
      <c r="F4" s="288"/>
      <c r="G4" s="288"/>
    </row>
    <row r="5" spans="1:7" x14ac:dyDescent="0.3">
      <c r="A5" s="289" t="s">
        <v>620</v>
      </c>
      <c r="B5" s="289" t="s">
        <v>621</v>
      </c>
      <c r="C5" s="289" t="s">
        <v>360</v>
      </c>
      <c r="D5" s="289" t="s">
        <v>622</v>
      </c>
      <c r="E5" s="289" t="s">
        <v>14</v>
      </c>
      <c r="F5" s="290" t="s">
        <v>623</v>
      </c>
      <c r="G5" s="290" t="s">
        <v>624</v>
      </c>
    </row>
    <row r="6" spans="1:7" x14ac:dyDescent="0.3">
      <c r="A6" s="291"/>
      <c r="B6" s="292"/>
      <c r="C6" s="293">
        <v>10000</v>
      </c>
      <c r="D6" s="294" t="s">
        <v>625</v>
      </c>
      <c r="E6" s="295" t="s">
        <v>626</v>
      </c>
      <c r="F6" s="296"/>
      <c r="G6" s="296"/>
    </row>
    <row r="7" spans="1:7" x14ac:dyDescent="0.3">
      <c r="A7" s="297"/>
      <c r="B7" s="298">
        <v>44564</v>
      </c>
      <c r="C7" s="296">
        <v>-605</v>
      </c>
      <c r="D7" s="292" t="s">
        <v>627</v>
      </c>
      <c r="E7" s="299" t="s">
        <v>626</v>
      </c>
      <c r="F7" s="296"/>
      <c r="G7" s="296"/>
    </row>
    <row r="8" spans="1:7" x14ac:dyDescent="0.3">
      <c r="A8" s="297"/>
      <c r="B8" s="298">
        <v>44607</v>
      </c>
      <c r="C8" s="296">
        <v>-1000</v>
      </c>
      <c r="D8" s="292" t="s">
        <v>628</v>
      </c>
      <c r="E8" s="292" t="s">
        <v>626</v>
      </c>
      <c r="F8" s="296"/>
      <c r="G8" s="296"/>
    </row>
    <row r="9" spans="1:7" s="305" customFormat="1" x14ac:dyDescent="0.3">
      <c r="A9" s="300"/>
      <c r="B9" s="301"/>
      <c r="C9" s="302"/>
      <c r="D9" s="303"/>
      <c r="E9" s="304"/>
      <c r="F9" s="304"/>
    </row>
    <row r="10" spans="1:7" s="305" customFormat="1" x14ac:dyDescent="0.3">
      <c r="A10" s="300"/>
      <c r="B10" s="301"/>
      <c r="C10" s="302"/>
      <c r="D10" s="303"/>
      <c r="E10" s="304"/>
      <c r="F10" s="304"/>
    </row>
    <row r="11" spans="1:7" s="305" customFormat="1" x14ac:dyDescent="0.3">
      <c r="A11" s="300"/>
      <c r="B11" s="301"/>
      <c r="C11" s="302"/>
      <c r="D11" s="303"/>
      <c r="E11" s="304"/>
      <c r="F11" s="304"/>
    </row>
    <row r="12" spans="1:7" s="305" customFormat="1" x14ac:dyDescent="0.3">
      <c r="A12" s="300"/>
      <c r="B12" s="301"/>
      <c r="C12" s="302"/>
      <c r="D12" s="303"/>
      <c r="E12" s="304"/>
      <c r="F12" s="304"/>
    </row>
    <row r="13" spans="1:7" s="305" customFormat="1" x14ac:dyDescent="0.3">
      <c r="A13" s="300"/>
      <c r="B13" s="301"/>
      <c r="C13" s="302"/>
      <c r="D13" s="303"/>
      <c r="E13" s="304"/>
      <c r="F13" s="306"/>
    </row>
    <row r="14" spans="1:7" x14ac:dyDescent="0.3">
      <c r="A14" s="297"/>
      <c r="B14" s="298"/>
      <c r="C14" s="293">
        <f>SUM(C6:C13)</f>
        <v>8395</v>
      </c>
      <c r="D14" s="295" t="s">
        <v>629</v>
      </c>
      <c r="E14" s="299"/>
      <c r="F14" s="296"/>
      <c r="G14" s="296"/>
    </row>
    <row r="15" spans="1:7" x14ac:dyDescent="0.3">
      <c r="A15" s="297"/>
      <c r="B15" s="298"/>
      <c r="C15" s="293"/>
      <c r="D15" s="294"/>
      <c r="E15" s="299"/>
      <c r="F15" s="296"/>
      <c r="G15" s="296"/>
    </row>
    <row r="16" spans="1:7" x14ac:dyDescent="0.3">
      <c r="A16" s="307"/>
      <c r="B16" s="308"/>
      <c r="C16" s="309"/>
      <c r="D16" s="294" t="s">
        <v>630</v>
      </c>
      <c r="E16" s="310"/>
      <c r="F16" s="296"/>
      <c r="G16" s="296"/>
    </row>
    <row r="17" spans="1:6" s="305" customFormat="1" x14ac:dyDescent="0.3">
      <c r="A17" s="300"/>
      <c r="B17" s="301"/>
      <c r="C17" s="302"/>
      <c r="D17" s="303"/>
      <c r="E17" s="304"/>
      <c r="F17" s="304"/>
    </row>
    <row r="18" spans="1:6" s="305" customFormat="1" x14ac:dyDescent="0.3">
      <c r="A18" s="300"/>
      <c r="B18" s="301"/>
      <c r="C18" s="302"/>
      <c r="D18" s="303"/>
      <c r="E18" s="304"/>
      <c r="F18" s="306"/>
    </row>
    <row r="19" spans="1:6" x14ac:dyDescent="0.3">
      <c r="A19" s="311"/>
      <c r="B19" s="292"/>
      <c r="C19" s="293">
        <f>SUM(C17:C18)</f>
        <v>0</v>
      </c>
      <c r="D19" s="312"/>
      <c r="E19" s="292"/>
    </row>
    <row r="20" spans="1:6" x14ac:dyDescent="0.3">
      <c r="A20" s="311"/>
      <c r="B20" s="292"/>
      <c r="C20" s="296"/>
      <c r="D20" s="312"/>
      <c r="E20" s="292"/>
    </row>
    <row r="21" spans="1:6" x14ac:dyDescent="0.3">
      <c r="A21" s="311"/>
      <c r="B21" s="292"/>
      <c r="C21" s="296"/>
      <c r="D21" s="312"/>
      <c r="E21" s="292"/>
    </row>
    <row r="22" spans="1:6" x14ac:dyDescent="0.3">
      <c r="A22" s="311"/>
      <c r="B22" s="292"/>
      <c r="C22" s="296"/>
      <c r="D22" s="312"/>
      <c r="E22" s="292"/>
    </row>
    <row r="23" spans="1:6" x14ac:dyDescent="0.3">
      <c r="A23" s="311"/>
      <c r="B23" s="292"/>
      <c r="C23" s="296"/>
      <c r="D23" s="312"/>
      <c r="E23" s="292"/>
    </row>
    <row r="24" spans="1:6" x14ac:dyDescent="0.3">
      <c r="A24" s="311"/>
      <c r="B24" s="292"/>
      <c r="C24" s="292"/>
      <c r="D24" s="292"/>
      <c r="E24" s="292"/>
    </row>
    <row r="25" spans="1:6" x14ac:dyDescent="0.3">
      <c r="A25" s="311"/>
      <c r="B25" s="292"/>
      <c r="C25" s="293"/>
      <c r="D25" s="292"/>
      <c r="E25" s="292"/>
    </row>
    <row r="26" spans="1:6" x14ac:dyDescent="0.3">
      <c r="A26" s="311"/>
      <c r="B26" s="292"/>
      <c r="C26" s="296"/>
      <c r="D26" s="292"/>
      <c r="E26" s="292"/>
    </row>
    <row r="27" spans="1:6" x14ac:dyDescent="0.3">
      <c r="A27" s="311"/>
      <c r="B27" s="292"/>
      <c r="C27" s="296"/>
      <c r="D27" s="292"/>
      <c r="E27" s="292"/>
    </row>
    <row r="28" spans="1:6" x14ac:dyDescent="0.3">
      <c r="A28" s="311"/>
      <c r="B28" s="292"/>
      <c r="C28" s="296"/>
      <c r="D28" s="292"/>
      <c r="E28" s="292"/>
    </row>
    <row r="29" spans="1:6" x14ac:dyDescent="0.3">
      <c r="A29" s="311"/>
      <c r="B29" s="292"/>
      <c r="C29" s="293"/>
      <c r="D29" s="292"/>
      <c r="E29" s="292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workbookViewId="0">
      <selection activeCell="D14" sqref="D14"/>
    </sheetView>
  </sheetViews>
  <sheetFormatPr defaultColWidth="9.07421875" defaultRowHeight="12.45" x14ac:dyDescent="0.3"/>
  <cols>
    <col min="1" max="1" width="6.69140625" style="314" customWidth="1"/>
    <col min="2" max="2" width="10.3046875" style="314" customWidth="1"/>
    <col min="3" max="3" width="10.07421875" style="315" customWidth="1"/>
    <col min="4" max="4" width="116.4609375" style="305" customWidth="1"/>
    <col min="5" max="5" width="11" style="305" customWidth="1"/>
    <col min="6" max="6" width="14.53515625" style="305" hidden="1" customWidth="1"/>
    <col min="7" max="256" width="9.07421875" style="305"/>
    <col min="257" max="257" width="6.69140625" style="305" customWidth="1"/>
    <col min="258" max="258" width="10.3046875" style="305" customWidth="1"/>
    <col min="259" max="259" width="10.07421875" style="305" customWidth="1"/>
    <col min="260" max="260" width="116.4609375" style="305" customWidth="1"/>
    <col min="261" max="261" width="11" style="305" customWidth="1"/>
    <col min="262" max="262" width="0" style="305" hidden="1" customWidth="1"/>
    <col min="263" max="512" width="9.07421875" style="305"/>
    <col min="513" max="513" width="6.69140625" style="305" customWidth="1"/>
    <col min="514" max="514" width="10.3046875" style="305" customWidth="1"/>
    <col min="515" max="515" width="10.07421875" style="305" customWidth="1"/>
    <col min="516" max="516" width="116.4609375" style="305" customWidth="1"/>
    <col min="517" max="517" width="11" style="305" customWidth="1"/>
    <col min="518" max="518" width="0" style="305" hidden="1" customWidth="1"/>
    <col min="519" max="768" width="9.07421875" style="305"/>
    <col min="769" max="769" width="6.69140625" style="305" customWidth="1"/>
    <col min="770" max="770" width="10.3046875" style="305" customWidth="1"/>
    <col min="771" max="771" width="10.07421875" style="305" customWidth="1"/>
    <col min="772" max="772" width="116.4609375" style="305" customWidth="1"/>
    <col min="773" max="773" width="11" style="305" customWidth="1"/>
    <col min="774" max="774" width="0" style="305" hidden="1" customWidth="1"/>
    <col min="775" max="1024" width="9.07421875" style="305"/>
    <col min="1025" max="1025" width="6.69140625" style="305" customWidth="1"/>
    <col min="1026" max="1026" width="10.3046875" style="305" customWidth="1"/>
    <col min="1027" max="1027" width="10.07421875" style="305" customWidth="1"/>
    <col min="1028" max="1028" width="116.4609375" style="305" customWidth="1"/>
    <col min="1029" max="1029" width="11" style="305" customWidth="1"/>
    <col min="1030" max="1030" width="0" style="305" hidden="1" customWidth="1"/>
    <col min="1031" max="1280" width="9.07421875" style="305"/>
    <col min="1281" max="1281" width="6.69140625" style="305" customWidth="1"/>
    <col min="1282" max="1282" width="10.3046875" style="305" customWidth="1"/>
    <col min="1283" max="1283" width="10.07421875" style="305" customWidth="1"/>
    <col min="1284" max="1284" width="116.4609375" style="305" customWidth="1"/>
    <col min="1285" max="1285" width="11" style="305" customWidth="1"/>
    <col min="1286" max="1286" width="0" style="305" hidden="1" customWidth="1"/>
    <col min="1287" max="1536" width="9.07421875" style="305"/>
    <col min="1537" max="1537" width="6.69140625" style="305" customWidth="1"/>
    <col min="1538" max="1538" width="10.3046875" style="305" customWidth="1"/>
    <col min="1539" max="1539" width="10.07421875" style="305" customWidth="1"/>
    <col min="1540" max="1540" width="116.4609375" style="305" customWidth="1"/>
    <col min="1541" max="1541" width="11" style="305" customWidth="1"/>
    <col min="1542" max="1542" width="0" style="305" hidden="1" customWidth="1"/>
    <col min="1543" max="1792" width="9.07421875" style="305"/>
    <col min="1793" max="1793" width="6.69140625" style="305" customWidth="1"/>
    <col min="1794" max="1794" width="10.3046875" style="305" customWidth="1"/>
    <col min="1795" max="1795" width="10.07421875" style="305" customWidth="1"/>
    <col min="1796" max="1796" width="116.4609375" style="305" customWidth="1"/>
    <col min="1797" max="1797" width="11" style="305" customWidth="1"/>
    <col min="1798" max="1798" width="0" style="305" hidden="1" customWidth="1"/>
    <col min="1799" max="2048" width="9.07421875" style="305"/>
    <col min="2049" max="2049" width="6.69140625" style="305" customWidth="1"/>
    <col min="2050" max="2050" width="10.3046875" style="305" customWidth="1"/>
    <col min="2051" max="2051" width="10.07421875" style="305" customWidth="1"/>
    <col min="2052" max="2052" width="116.4609375" style="305" customWidth="1"/>
    <col min="2053" max="2053" width="11" style="305" customWidth="1"/>
    <col min="2054" max="2054" width="0" style="305" hidden="1" customWidth="1"/>
    <col min="2055" max="2304" width="9.07421875" style="305"/>
    <col min="2305" max="2305" width="6.69140625" style="305" customWidth="1"/>
    <col min="2306" max="2306" width="10.3046875" style="305" customWidth="1"/>
    <col min="2307" max="2307" width="10.07421875" style="305" customWidth="1"/>
    <col min="2308" max="2308" width="116.4609375" style="305" customWidth="1"/>
    <col min="2309" max="2309" width="11" style="305" customWidth="1"/>
    <col min="2310" max="2310" width="0" style="305" hidden="1" customWidth="1"/>
    <col min="2311" max="2560" width="9.07421875" style="305"/>
    <col min="2561" max="2561" width="6.69140625" style="305" customWidth="1"/>
    <col min="2562" max="2562" width="10.3046875" style="305" customWidth="1"/>
    <col min="2563" max="2563" width="10.07421875" style="305" customWidth="1"/>
    <col min="2564" max="2564" width="116.4609375" style="305" customWidth="1"/>
    <col min="2565" max="2565" width="11" style="305" customWidth="1"/>
    <col min="2566" max="2566" width="0" style="305" hidden="1" customWidth="1"/>
    <col min="2567" max="2816" width="9.07421875" style="305"/>
    <col min="2817" max="2817" width="6.69140625" style="305" customWidth="1"/>
    <col min="2818" max="2818" width="10.3046875" style="305" customWidth="1"/>
    <col min="2819" max="2819" width="10.07421875" style="305" customWidth="1"/>
    <col min="2820" max="2820" width="116.4609375" style="305" customWidth="1"/>
    <col min="2821" max="2821" width="11" style="305" customWidth="1"/>
    <col min="2822" max="2822" width="0" style="305" hidden="1" customWidth="1"/>
    <col min="2823" max="3072" width="9.07421875" style="305"/>
    <col min="3073" max="3073" width="6.69140625" style="305" customWidth="1"/>
    <col min="3074" max="3074" width="10.3046875" style="305" customWidth="1"/>
    <col min="3075" max="3075" width="10.07421875" style="305" customWidth="1"/>
    <col min="3076" max="3076" width="116.4609375" style="305" customWidth="1"/>
    <col min="3077" max="3077" width="11" style="305" customWidth="1"/>
    <col min="3078" max="3078" width="0" style="305" hidden="1" customWidth="1"/>
    <col min="3079" max="3328" width="9.07421875" style="305"/>
    <col min="3329" max="3329" width="6.69140625" style="305" customWidth="1"/>
    <col min="3330" max="3330" width="10.3046875" style="305" customWidth="1"/>
    <col min="3331" max="3331" width="10.07421875" style="305" customWidth="1"/>
    <col min="3332" max="3332" width="116.4609375" style="305" customWidth="1"/>
    <col min="3333" max="3333" width="11" style="305" customWidth="1"/>
    <col min="3334" max="3334" width="0" style="305" hidden="1" customWidth="1"/>
    <col min="3335" max="3584" width="9.07421875" style="305"/>
    <col min="3585" max="3585" width="6.69140625" style="305" customWidth="1"/>
    <col min="3586" max="3586" width="10.3046875" style="305" customWidth="1"/>
    <col min="3587" max="3587" width="10.07421875" style="305" customWidth="1"/>
    <col min="3588" max="3588" width="116.4609375" style="305" customWidth="1"/>
    <col min="3589" max="3589" width="11" style="305" customWidth="1"/>
    <col min="3590" max="3590" width="0" style="305" hidden="1" customWidth="1"/>
    <col min="3591" max="3840" width="9.07421875" style="305"/>
    <col min="3841" max="3841" width="6.69140625" style="305" customWidth="1"/>
    <col min="3842" max="3842" width="10.3046875" style="305" customWidth="1"/>
    <col min="3843" max="3843" width="10.07421875" style="305" customWidth="1"/>
    <col min="3844" max="3844" width="116.4609375" style="305" customWidth="1"/>
    <col min="3845" max="3845" width="11" style="305" customWidth="1"/>
    <col min="3846" max="3846" width="0" style="305" hidden="1" customWidth="1"/>
    <col min="3847" max="4096" width="9.07421875" style="305"/>
    <col min="4097" max="4097" width="6.69140625" style="305" customWidth="1"/>
    <col min="4098" max="4098" width="10.3046875" style="305" customWidth="1"/>
    <col min="4099" max="4099" width="10.07421875" style="305" customWidth="1"/>
    <col min="4100" max="4100" width="116.4609375" style="305" customWidth="1"/>
    <col min="4101" max="4101" width="11" style="305" customWidth="1"/>
    <col min="4102" max="4102" width="0" style="305" hidden="1" customWidth="1"/>
    <col min="4103" max="4352" width="9.07421875" style="305"/>
    <col min="4353" max="4353" width="6.69140625" style="305" customWidth="1"/>
    <col min="4354" max="4354" width="10.3046875" style="305" customWidth="1"/>
    <col min="4355" max="4355" width="10.07421875" style="305" customWidth="1"/>
    <col min="4356" max="4356" width="116.4609375" style="305" customWidth="1"/>
    <col min="4357" max="4357" width="11" style="305" customWidth="1"/>
    <col min="4358" max="4358" width="0" style="305" hidden="1" customWidth="1"/>
    <col min="4359" max="4608" width="9.07421875" style="305"/>
    <col min="4609" max="4609" width="6.69140625" style="305" customWidth="1"/>
    <col min="4610" max="4610" width="10.3046875" style="305" customWidth="1"/>
    <col min="4611" max="4611" width="10.07421875" style="305" customWidth="1"/>
    <col min="4612" max="4612" width="116.4609375" style="305" customWidth="1"/>
    <col min="4613" max="4613" width="11" style="305" customWidth="1"/>
    <col min="4614" max="4614" width="0" style="305" hidden="1" customWidth="1"/>
    <col min="4615" max="4864" width="9.07421875" style="305"/>
    <col min="4865" max="4865" width="6.69140625" style="305" customWidth="1"/>
    <col min="4866" max="4866" width="10.3046875" style="305" customWidth="1"/>
    <col min="4867" max="4867" width="10.07421875" style="305" customWidth="1"/>
    <col min="4868" max="4868" width="116.4609375" style="305" customWidth="1"/>
    <col min="4869" max="4869" width="11" style="305" customWidth="1"/>
    <col min="4870" max="4870" width="0" style="305" hidden="1" customWidth="1"/>
    <col min="4871" max="5120" width="9.07421875" style="305"/>
    <col min="5121" max="5121" width="6.69140625" style="305" customWidth="1"/>
    <col min="5122" max="5122" width="10.3046875" style="305" customWidth="1"/>
    <col min="5123" max="5123" width="10.07421875" style="305" customWidth="1"/>
    <col min="5124" max="5124" width="116.4609375" style="305" customWidth="1"/>
    <col min="5125" max="5125" width="11" style="305" customWidth="1"/>
    <col min="5126" max="5126" width="0" style="305" hidden="1" customWidth="1"/>
    <col min="5127" max="5376" width="9.07421875" style="305"/>
    <col min="5377" max="5377" width="6.69140625" style="305" customWidth="1"/>
    <col min="5378" max="5378" width="10.3046875" style="305" customWidth="1"/>
    <col min="5379" max="5379" width="10.07421875" style="305" customWidth="1"/>
    <col min="5380" max="5380" width="116.4609375" style="305" customWidth="1"/>
    <col min="5381" max="5381" width="11" style="305" customWidth="1"/>
    <col min="5382" max="5382" width="0" style="305" hidden="1" customWidth="1"/>
    <col min="5383" max="5632" width="9.07421875" style="305"/>
    <col min="5633" max="5633" width="6.69140625" style="305" customWidth="1"/>
    <col min="5634" max="5634" width="10.3046875" style="305" customWidth="1"/>
    <col min="5635" max="5635" width="10.07421875" style="305" customWidth="1"/>
    <col min="5636" max="5636" width="116.4609375" style="305" customWidth="1"/>
    <col min="5637" max="5637" width="11" style="305" customWidth="1"/>
    <col min="5638" max="5638" width="0" style="305" hidden="1" customWidth="1"/>
    <col min="5639" max="5888" width="9.07421875" style="305"/>
    <col min="5889" max="5889" width="6.69140625" style="305" customWidth="1"/>
    <col min="5890" max="5890" width="10.3046875" style="305" customWidth="1"/>
    <col min="5891" max="5891" width="10.07421875" style="305" customWidth="1"/>
    <col min="5892" max="5892" width="116.4609375" style="305" customWidth="1"/>
    <col min="5893" max="5893" width="11" style="305" customWidth="1"/>
    <col min="5894" max="5894" width="0" style="305" hidden="1" customWidth="1"/>
    <col min="5895" max="6144" width="9.07421875" style="305"/>
    <col min="6145" max="6145" width="6.69140625" style="305" customWidth="1"/>
    <col min="6146" max="6146" width="10.3046875" style="305" customWidth="1"/>
    <col min="6147" max="6147" width="10.07421875" style="305" customWidth="1"/>
    <col min="6148" max="6148" width="116.4609375" style="305" customWidth="1"/>
    <col min="6149" max="6149" width="11" style="305" customWidth="1"/>
    <col min="6150" max="6150" width="0" style="305" hidden="1" customWidth="1"/>
    <col min="6151" max="6400" width="9.07421875" style="305"/>
    <col min="6401" max="6401" width="6.69140625" style="305" customWidth="1"/>
    <col min="6402" max="6402" width="10.3046875" style="305" customWidth="1"/>
    <col min="6403" max="6403" width="10.07421875" style="305" customWidth="1"/>
    <col min="6404" max="6404" width="116.4609375" style="305" customWidth="1"/>
    <col min="6405" max="6405" width="11" style="305" customWidth="1"/>
    <col min="6406" max="6406" width="0" style="305" hidden="1" customWidth="1"/>
    <col min="6407" max="6656" width="9.07421875" style="305"/>
    <col min="6657" max="6657" width="6.69140625" style="305" customWidth="1"/>
    <col min="6658" max="6658" width="10.3046875" style="305" customWidth="1"/>
    <col min="6659" max="6659" width="10.07421875" style="305" customWidth="1"/>
    <col min="6660" max="6660" width="116.4609375" style="305" customWidth="1"/>
    <col min="6661" max="6661" width="11" style="305" customWidth="1"/>
    <col min="6662" max="6662" width="0" style="305" hidden="1" customWidth="1"/>
    <col min="6663" max="6912" width="9.07421875" style="305"/>
    <col min="6913" max="6913" width="6.69140625" style="305" customWidth="1"/>
    <col min="6914" max="6914" width="10.3046875" style="305" customWidth="1"/>
    <col min="6915" max="6915" width="10.07421875" style="305" customWidth="1"/>
    <col min="6916" max="6916" width="116.4609375" style="305" customWidth="1"/>
    <col min="6917" max="6917" width="11" style="305" customWidth="1"/>
    <col min="6918" max="6918" width="0" style="305" hidden="1" customWidth="1"/>
    <col min="6919" max="7168" width="9.07421875" style="305"/>
    <col min="7169" max="7169" width="6.69140625" style="305" customWidth="1"/>
    <col min="7170" max="7170" width="10.3046875" style="305" customWidth="1"/>
    <col min="7171" max="7171" width="10.07421875" style="305" customWidth="1"/>
    <col min="7172" max="7172" width="116.4609375" style="305" customWidth="1"/>
    <col min="7173" max="7173" width="11" style="305" customWidth="1"/>
    <col min="7174" max="7174" width="0" style="305" hidden="1" customWidth="1"/>
    <col min="7175" max="7424" width="9.07421875" style="305"/>
    <col min="7425" max="7425" width="6.69140625" style="305" customWidth="1"/>
    <col min="7426" max="7426" width="10.3046875" style="305" customWidth="1"/>
    <col min="7427" max="7427" width="10.07421875" style="305" customWidth="1"/>
    <col min="7428" max="7428" width="116.4609375" style="305" customWidth="1"/>
    <col min="7429" max="7429" width="11" style="305" customWidth="1"/>
    <col min="7430" max="7430" width="0" style="305" hidden="1" customWidth="1"/>
    <col min="7431" max="7680" width="9.07421875" style="305"/>
    <col min="7681" max="7681" width="6.69140625" style="305" customWidth="1"/>
    <col min="7682" max="7682" width="10.3046875" style="305" customWidth="1"/>
    <col min="7683" max="7683" width="10.07421875" style="305" customWidth="1"/>
    <col min="7684" max="7684" width="116.4609375" style="305" customWidth="1"/>
    <col min="7685" max="7685" width="11" style="305" customWidth="1"/>
    <col min="7686" max="7686" width="0" style="305" hidden="1" customWidth="1"/>
    <col min="7687" max="7936" width="9.07421875" style="305"/>
    <col min="7937" max="7937" width="6.69140625" style="305" customWidth="1"/>
    <col min="7938" max="7938" width="10.3046875" style="305" customWidth="1"/>
    <col min="7939" max="7939" width="10.07421875" style="305" customWidth="1"/>
    <col min="7940" max="7940" width="116.4609375" style="305" customWidth="1"/>
    <col min="7941" max="7941" width="11" style="305" customWidth="1"/>
    <col min="7942" max="7942" width="0" style="305" hidden="1" customWidth="1"/>
    <col min="7943" max="8192" width="9.07421875" style="305"/>
    <col min="8193" max="8193" width="6.69140625" style="305" customWidth="1"/>
    <col min="8194" max="8194" width="10.3046875" style="305" customWidth="1"/>
    <col min="8195" max="8195" width="10.07421875" style="305" customWidth="1"/>
    <col min="8196" max="8196" width="116.4609375" style="305" customWidth="1"/>
    <col min="8197" max="8197" width="11" style="305" customWidth="1"/>
    <col min="8198" max="8198" width="0" style="305" hidden="1" customWidth="1"/>
    <col min="8199" max="8448" width="9.07421875" style="305"/>
    <col min="8449" max="8449" width="6.69140625" style="305" customWidth="1"/>
    <col min="8450" max="8450" width="10.3046875" style="305" customWidth="1"/>
    <col min="8451" max="8451" width="10.07421875" style="305" customWidth="1"/>
    <col min="8452" max="8452" width="116.4609375" style="305" customWidth="1"/>
    <col min="8453" max="8453" width="11" style="305" customWidth="1"/>
    <col min="8454" max="8454" width="0" style="305" hidden="1" customWidth="1"/>
    <col min="8455" max="8704" width="9.07421875" style="305"/>
    <col min="8705" max="8705" width="6.69140625" style="305" customWidth="1"/>
    <col min="8706" max="8706" width="10.3046875" style="305" customWidth="1"/>
    <col min="8707" max="8707" width="10.07421875" style="305" customWidth="1"/>
    <col min="8708" max="8708" width="116.4609375" style="305" customWidth="1"/>
    <col min="8709" max="8709" width="11" style="305" customWidth="1"/>
    <col min="8710" max="8710" width="0" style="305" hidden="1" customWidth="1"/>
    <col min="8711" max="8960" width="9.07421875" style="305"/>
    <col min="8961" max="8961" width="6.69140625" style="305" customWidth="1"/>
    <col min="8962" max="8962" width="10.3046875" style="305" customWidth="1"/>
    <col min="8963" max="8963" width="10.07421875" style="305" customWidth="1"/>
    <col min="8964" max="8964" width="116.4609375" style="305" customWidth="1"/>
    <col min="8965" max="8965" width="11" style="305" customWidth="1"/>
    <col min="8966" max="8966" width="0" style="305" hidden="1" customWidth="1"/>
    <col min="8967" max="9216" width="9.07421875" style="305"/>
    <col min="9217" max="9217" width="6.69140625" style="305" customWidth="1"/>
    <col min="9218" max="9218" width="10.3046875" style="305" customWidth="1"/>
    <col min="9219" max="9219" width="10.07421875" style="305" customWidth="1"/>
    <col min="9220" max="9220" width="116.4609375" style="305" customWidth="1"/>
    <col min="9221" max="9221" width="11" style="305" customWidth="1"/>
    <col min="9222" max="9222" width="0" style="305" hidden="1" customWidth="1"/>
    <col min="9223" max="9472" width="9.07421875" style="305"/>
    <col min="9473" max="9473" width="6.69140625" style="305" customWidth="1"/>
    <col min="9474" max="9474" width="10.3046875" style="305" customWidth="1"/>
    <col min="9475" max="9475" width="10.07421875" style="305" customWidth="1"/>
    <col min="9476" max="9476" width="116.4609375" style="305" customWidth="1"/>
    <col min="9477" max="9477" width="11" style="305" customWidth="1"/>
    <col min="9478" max="9478" width="0" style="305" hidden="1" customWidth="1"/>
    <col min="9479" max="9728" width="9.07421875" style="305"/>
    <col min="9729" max="9729" width="6.69140625" style="305" customWidth="1"/>
    <col min="9730" max="9730" width="10.3046875" style="305" customWidth="1"/>
    <col min="9731" max="9731" width="10.07421875" style="305" customWidth="1"/>
    <col min="9732" max="9732" width="116.4609375" style="305" customWidth="1"/>
    <col min="9733" max="9733" width="11" style="305" customWidth="1"/>
    <col min="9734" max="9734" width="0" style="305" hidden="1" customWidth="1"/>
    <col min="9735" max="9984" width="9.07421875" style="305"/>
    <col min="9985" max="9985" width="6.69140625" style="305" customWidth="1"/>
    <col min="9986" max="9986" width="10.3046875" style="305" customWidth="1"/>
    <col min="9987" max="9987" width="10.07421875" style="305" customWidth="1"/>
    <col min="9988" max="9988" width="116.4609375" style="305" customWidth="1"/>
    <col min="9989" max="9989" width="11" style="305" customWidth="1"/>
    <col min="9990" max="9990" width="0" style="305" hidden="1" customWidth="1"/>
    <col min="9991" max="10240" width="9.07421875" style="305"/>
    <col min="10241" max="10241" width="6.69140625" style="305" customWidth="1"/>
    <col min="10242" max="10242" width="10.3046875" style="305" customWidth="1"/>
    <col min="10243" max="10243" width="10.07421875" style="305" customWidth="1"/>
    <col min="10244" max="10244" width="116.4609375" style="305" customWidth="1"/>
    <col min="10245" max="10245" width="11" style="305" customWidth="1"/>
    <col min="10246" max="10246" width="0" style="305" hidden="1" customWidth="1"/>
    <col min="10247" max="10496" width="9.07421875" style="305"/>
    <col min="10497" max="10497" width="6.69140625" style="305" customWidth="1"/>
    <col min="10498" max="10498" width="10.3046875" style="305" customWidth="1"/>
    <col min="10499" max="10499" width="10.07421875" style="305" customWidth="1"/>
    <col min="10500" max="10500" width="116.4609375" style="305" customWidth="1"/>
    <col min="10501" max="10501" width="11" style="305" customWidth="1"/>
    <col min="10502" max="10502" width="0" style="305" hidden="1" customWidth="1"/>
    <col min="10503" max="10752" width="9.07421875" style="305"/>
    <col min="10753" max="10753" width="6.69140625" style="305" customWidth="1"/>
    <col min="10754" max="10754" width="10.3046875" style="305" customWidth="1"/>
    <col min="10755" max="10755" width="10.07421875" style="305" customWidth="1"/>
    <col min="10756" max="10756" width="116.4609375" style="305" customWidth="1"/>
    <col min="10757" max="10757" width="11" style="305" customWidth="1"/>
    <col min="10758" max="10758" width="0" style="305" hidden="1" customWidth="1"/>
    <col min="10759" max="11008" width="9.07421875" style="305"/>
    <col min="11009" max="11009" width="6.69140625" style="305" customWidth="1"/>
    <col min="11010" max="11010" width="10.3046875" style="305" customWidth="1"/>
    <col min="11011" max="11011" width="10.07421875" style="305" customWidth="1"/>
    <col min="11012" max="11012" width="116.4609375" style="305" customWidth="1"/>
    <col min="11013" max="11013" width="11" style="305" customWidth="1"/>
    <col min="11014" max="11014" width="0" style="305" hidden="1" customWidth="1"/>
    <col min="11015" max="11264" width="9.07421875" style="305"/>
    <col min="11265" max="11265" width="6.69140625" style="305" customWidth="1"/>
    <col min="11266" max="11266" width="10.3046875" style="305" customWidth="1"/>
    <col min="11267" max="11267" width="10.07421875" style="305" customWidth="1"/>
    <col min="11268" max="11268" width="116.4609375" style="305" customWidth="1"/>
    <col min="11269" max="11269" width="11" style="305" customWidth="1"/>
    <col min="11270" max="11270" width="0" style="305" hidden="1" customWidth="1"/>
    <col min="11271" max="11520" width="9.07421875" style="305"/>
    <col min="11521" max="11521" width="6.69140625" style="305" customWidth="1"/>
    <col min="11522" max="11522" width="10.3046875" style="305" customWidth="1"/>
    <col min="11523" max="11523" width="10.07421875" style="305" customWidth="1"/>
    <col min="11524" max="11524" width="116.4609375" style="305" customWidth="1"/>
    <col min="11525" max="11525" width="11" style="305" customWidth="1"/>
    <col min="11526" max="11526" width="0" style="305" hidden="1" customWidth="1"/>
    <col min="11527" max="11776" width="9.07421875" style="305"/>
    <col min="11777" max="11777" width="6.69140625" style="305" customWidth="1"/>
    <col min="11778" max="11778" width="10.3046875" style="305" customWidth="1"/>
    <col min="11779" max="11779" width="10.07421875" style="305" customWidth="1"/>
    <col min="11780" max="11780" width="116.4609375" style="305" customWidth="1"/>
    <col min="11781" max="11781" width="11" style="305" customWidth="1"/>
    <col min="11782" max="11782" width="0" style="305" hidden="1" customWidth="1"/>
    <col min="11783" max="12032" width="9.07421875" style="305"/>
    <col min="12033" max="12033" width="6.69140625" style="305" customWidth="1"/>
    <col min="12034" max="12034" width="10.3046875" style="305" customWidth="1"/>
    <col min="12035" max="12035" width="10.07421875" style="305" customWidth="1"/>
    <col min="12036" max="12036" width="116.4609375" style="305" customWidth="1"/>
    <col min="12037" max="12037" width="11" style="305" customWidth="1"/>
    <col min="12038" max="12038" width="0" style="305" hidden="1" customWidth="1"/>
    <col min="12039" max="12288" width="9.07421875" style="305"/>
    <col min="12289" max="12289" width="6.69140625" style="305" customWidth="1"/>
    <col min="12290" max="12290" width="10.3046875" style="305" customWidth="1"/>
    <col min="12291" max="12291" width="10.07421875" style="305" customWidth="1"/>
    <col min="12292" max="12292" width="116.4609375" style="305" customWidth="1"/>
    <col min="12293" max="12293" width="11" style="305" customWidth="1"/>
    <col min="12294" max="12294" width="0" style="305" hidden="1" customWidth="1"/>
    <col min="12295" max="12544" width="9.07421875" style="305"/>
    <col min="12545" max="12545" width="6.69140625" style="305" customWidth="1"/>
    <col min="12546" max="12546" width="10.3046875" style="305" customWidth="1"/>
    <col min="12547" max="12547" width="10.07421875" style="305" customWidth="1"/>
    <col min="12548" max="12548" width="116.4609375" style="305" customWidth="1"/>
    <col min="12549" max="12549" width="11" style="305" customWidth="1"/>
    <col min="12550" max="12550" width="0" style="305" hidden="1" customWidth="1"/>
    <col min="12551" max="12800" width="9.07421875" style="305"/>
    <col min="12801" max="12801" width="6.69140625" style="305" customWidth="1"/>
    <col min="12802" max="12802" width="10.3046875" style="305" customWidth="1"/>
    <col min="12803" max="12803" width="10.07421875" style="305" customWidth="1"/>
    <col min="12804" max="12804" width="116.4609375" style="305" customWidth="1"/>
    <col min="12805" max="12805" width="11" style="305" customWidth="1"/>
    <col min="12806" max="12806" width="0" style="305" hidden="1" customWidth="1"/>
    <col min="12807" max="13056" width="9.07421875" style="305"/>
    <col min="13057" max="13057" width="6.69140625" style="305" customWidth="1"/>
    <col min="13058" max="13058" width="10.3046875" style="305" customWidth="1"/>
    <col min="13059" max="13059" width="10.07421875" style="305" customWidth="1"/>
    <col min="13060" max="13060" width="116.4609375" style="305" customWidth="1"/>
    <col min="13061" max="13061" width="11" style="305" customWidth="1"/>
    <col min="13062" max="13062" width="0" style="305" hidden="1" customWidth="1"/>
    <col min="13063" max="13312" width="9.07421875" style="305"/>
    <col min="13313" max="13313" width="6.69140625" style="305" customWidth="1"/>
    <col min="13314" max="13314" width="10.3046875" style="305" customWidth="1"/>
    <col min="13315" max="13315" width="10.07421875" style="305" customWidth="1"/>
    <col min="13316" max="13316" width="116.4609375" style="305" customWidth="1"/>
    <col min="13317" max="13317" width="11" style="305" customWidth="1"/>
    <col min="13318" max="13318" width="0" style="305" hidden="1" customWidth="1"/>
    <col min="13319" max="13568" width="9.07421875" style="305"/>
    <col min="13569" max="13569" width="6.69140625" style="305" customWidth="1"/>
    <col min="13570" max="13570" width="10.3046875" style="305" customWidth="1"/>
    <col min="13571" max="13571" width="10.07421875" style="305" customWidth="1"/>
    <col min="13572" max="13572" width="116.4609375" style="305" customWidth="1"/>
    <col min="13573" max="13573" width="11" style="305" customWidth="1"/>
    <col min="13574" max="13574" width="0" style="305" hidden="1" customWidth="1"/>
    <col min="13575" max="13824" width="9.07421875" style="305"/>
    <col min="13825" max="13825" width="6.69140625" style="305" customWidth="1"/>
    <col min="13826" max="13826" width="10.3046875" style="305" customWidth="1"/>
    <col min="13827" max="13827" width="10.07421875" style="305" customWidth="1"/>
    <col min="13828" max="13828" width="116.4609375" style="305" customWidth="1"/>
    <col min="13829" max="13829" width="11" style="305" customWidth="1"/>
    <col min="13830" max="13830" width="0" style="305" hidden="1" customWidth="1"/>
    <col min="13831" max="14080" width="9.07421875" style="305"/>
    <col min="14081" max="14081" width="6.69140625" style="305" customWidth="1"/>
    <col min="14082" max="14082" width="10.3046875" style="305" customWidth="1"/>
    <col min="14083" max="14083" width="10.07421875" style="305" customWidth="1"/>
    <col min="14084" max="14084" width="116.4609375" style="305" customWidth="1"/>
    <col min="14085" max="14085" width="11" style="305" customWidth="1"/>
    <col min="14086" max="14086" width="0" style="305" hidden="1" customWidth="1"/>
    <col min="14087" max="14336" width="9.07421875" style="305"/>
    <col min="14337" max="14337" width="6.69140625" style="305" customWidth="1"/>
    <col min="14338" max="14338" width="10.3046875" style="305" customWidth="1"/>
    <col min="14339" max="14339" width="10.07421875" style="305" customWidth="1"/>
    <col min="14340" max="14340" width="116.4609375" style="305" customWidth="1"/>
    <col min="14341" max="14341" width="11" style="305" customWidth="1"/>
    <col min="14342" max="14342" width="0" style="305" hidden="1" customWidth="1"/>
    <col min="14343" max="14592" width="9.07421875" style="305"/>
    <col min="14593" max="14593" width="6.69140625" style="305" customWidth="1"/>
    <col min="14594" max="14594" width="10.3046875" style="305" customWidth="1"/>
    <col min="14595" max="14595" width="10.07421875" style="305" customWidth="1"/>
    <col min="14596" max="14596" width="116.4609375" style="305" customWidth="1"/>
    <col min="14597" max="14597" width="11" style="305" customWidth="1"/>
    <col min="14598" max="14598" width="0" style="305" hidden="1" customWidth="1"/>
    <col min="14599" max="14848" width="9.07421875" style="305"/>
    <col min="14849" max="14849" width="6.69140625" style="305" customWidth="1"/>
    <col min="14850" max="14850" width="10.3046875" style="305" customWidth="1"/>
    <col min="14851" max="14851" width="10.07421875" style="305" customWidth="1"/>
    <col min="14852" max="14852" width="116.4609375" style="305" customWidth="1"/>
    <col min="14853" max="14853" width="11" style="305" customWidth="1"/>
    <col min="14854" max="14854" width="0" style="305" hidden="1" customWidth="1"/>
    <col min="14855" max="15104" width="9.07421875" style="305"/>
    <col min="15105" max="15105" width="6.69140625" style="305" customWidth="1"/>
    <col min="15106" max="15106" width="10.3046875" style="305" customWidth="1"/>
    <col min="15107" max="15107" width="10.07421875" style="305" customWidth="1"/>
    <col min="15108" max="15108" width="116.4609375" style="305" customWidth="1"/>
    <col min="15109" max="15109" width="11" style="305" customWidth="1"/>
    <col min="15110" max="15110" width="0" style="305" hidden="1" customWidth="1"/>
    <col min="15111" max="15360" width="9.07421875" style="305"/>
    <col min="15361" max="15361" width="6.69140625" style="305" customWidth="1"/>
    <col min="15362" max="15362" width="10.3046875" style="305" customWidth="1"/>
    <col min="15363" max="15363" width="10.07421875" style="305" customWidth="1"/>
    <col min="15364" max="15364" width="116.4609375" style="305" customWidth="1"/>
    <col min="15365" max="15365" width="11" style="305" customWidth="1"/>
    <col min="15366" max="15366" width="0" style="305" hidden="1" customWidth="1"/>
    <col min="15367" max="15616" width="9.07421875" style="305"/>
    <col min="15617" max="15617" width="6.69140625" style="305" customWidth="1"/>
    <col min="15618" max="15618" width="10.3046875" style="305" customWidth="1"/>
    <col min="15619" max="15619" width="10.07421875" style="305" customWidth="1"/>
    <col min="15620" max="15620" width="116.4609375" style="305" customWidth="1"/>
    <col min="15621" max="15621" width="11" style="305" customWidth="1"/>
    <col min="15622" max="15622" width="0" style="305" hidden="1" customWidth="1"/>
    <col min="15623" max="15872" width="9.07421875" style="305"/>
    <col min="15873" max="15873" width="6.69140625" style="305" customWidth="1"/>
    <col min="15874" max="15874" width="10.3046875" style="305" customWidth="1"/>
    <col min="15875" max="15875" width="10.07421875" style="305" customWidth="1"/>
    <col min="15876" max="15876" width="116.4609375" style="305" customWidth="1"/>
    <col min="15877" max="15877" width="11" style="305" customWidth="1"/>
    <col min="15878" max="15878" width="0" style="305" hidden="1" customWidth="1"/>
    <col min="15879" max="16128" width="9.07421875" style="305"/>
    <col min="16129" max="16129" width="6.69140625" style="305" customWidth="1"/>
    <col min="16130" max="16130" width="10.3046875" style="305" customWidth="1"/>
    <col min="16131" max="16131" width="10.07421875" style="305" customWidth="1"/>
    <col min="16132" max="16132" width="116.4609375" style="305" customWidth="1"/>
    <col min="16133" max="16133" width="11" style="305" customWidth="1"/>
    <col min="16134" max="16134" width="0" style="305" hidden="1" customWidth="1"/>
    <col min="16135" max="16384" width="9.07421875" style="305"/>
  </cols>
  <sheetData>
    <row r="2" spans="1:6" x14ac:dyDescent="0.3">
      <c r="A2" s="313" t="s">
        <v>631</v>
      </c>
      <c r="B2" s="313"/>
      <c r="C2" s="313"/>
      <c r="D2" s="313"/>
      <c r="E2" s="313"/>
    </row>
    <row r="4" spans="1:6" s="318" customFormat="1" ht="21.75" customHeight="1" x14ac:dyDescent="0.3">
      <c r="A4" s="316" t="s">
        <v>620</v>
      </c>
      <c r="B4" s="316" t="s">
        <v>621</v>
      </c>
      <c r="C4" s="317" t="s">
        <v>632</v>
      </c>
      <c r="D4" s="316" t="s">
        <v>622</v>
      </c>
      <c r="E4" s="316" t="s">
        <v>14</v>
      </c>
      <c r="F4" s="316" t="s">
        <v>633</v>
      </c>
    </row>
    <row r="5" spans="1:6" ht="13.5" customHeight="1" x14ac:dyDescent="0.3">
      <c r="A5" s="300"/>
      <c r="B5" s="301"/>
      <c r="C5" s="319">
        <v>129634</v>
      </c>
      <c r="D5" s="320" t="s">
        <v>634</v>
      </c>
      <c r="E5" s="304" t="s">
        <v>626</v>
      </c>
      <c r="F5" s="300" t="s">
        <v>635</v>
      </c>
    </row>
    <row r="6" spans="1:6" ht="13.5" customHeight="1" x14ac:dyDescent="0.3">
      <c r="A6" s="300">
        <v>76</v>
      </c>
      <c r="B6" s="301">
        <v>44580</v>
      </c>
      <c r="C6" s="302">
        <v>9</v>
      </c>
      <c r="D6" s="304" t="s">
        <v>636</v>
      </c>
      <c r="E6" s="304" t="s">
        <v>637</v>
      </c>
      <c r="F6" s="304"/>
    </row>
    <row r="7" spans="1:6" ht="13.5" customHeight="1" x14ac:dyDescent="0.3">
      <c r="A7" s="300">
        <v>76</v>
      </c>
      <c r="B7" s="301">
        <v>44580</v>
      </c>
      <c r="C7" s="302">
        <v>57.8</v>
      </c>
      <c r="D7" s="304" t="s">
        <v>638</v>
      </c>
      <c r="E7" s="304" t="s">
        <v>639</v>
      </c>
      <c r="F7" s="304"/>
    </row>
    <row r="8" spans="1:6" ht="13.5" customHeight="1" x14ac:dyDescent="0.3">
      <c r="A8" s="300">
        <v>76</v>
      </c>
      <c r="B8" s="301">
        <v>44580</v>
      </c>
      <c r="C8" s="302">
        <v>4088.3</v>
      </c>
      <c r="D8" s="303" t="s">
        <v>640</v>
      </c>
      <c r="E8" s="304" t="s">
        <v>639</v>
      </c>
      <c r="F8" s="304"/>
    </row>
    <row r="9" spans="1:6" ht="13.5" customHeight="1" x14ac:dyDescent="0.3">
      <c r="A9" s="300">
        <v>76</v>
      </c>
      <c r="B9" s="301">
        <v>44580</v>
      </c>
      <c r="C9" s="302">
        <v>461.5</v>
      </c>
      <c r="D9" s="321" t="s">
        <v>641</v>
      </c>
      <c r="E9" s="304" t="s">
        <v>639</v>
      </c>
      <c r="F9" s="304"/>
    </row>
    <row r="10" spans="1:6" ht="13.5" customHeight="1" x14ac:dyDescent="0.3">
      <c r="A10" s="300">
        <v>76</v>
      </c>
      <c r="B10" s="301">
        <v>44580</v>
      </c>
      <c r="C10" s="302">
        <v>30</v>
      </c>
      <c r="D10" s="320" t="s">
        <v>642</v>
      </c>
      <c r="E10" s="304" t="s">
        <v>639</v>
      </c>
      <c r="F10" s="304"/>
    </row>
    <row r="11" spans="1:6" ht="13.5" customHeight="1" x14ac:dyDescent="0.3">
      <c r="A11" s="300">
        <v>76</v>
      </c>
      <c r="B11" s="301">
        <v>44580</v>
      </c>
      <c r="C11" s="302">
        <v>181.5</v>
      </c>
      <c r="D11" s="322" t="s">
        <v>643</v>
      </c>
      <c r="E11" s="304" t="s">
        <v>639</v>
      </c>
      <c r="F11" s="304"/>
    </row>
    <row r="12" spans="1:6" ht="13.5" customHeight="1" x14ac:dyDescent="0.3">
      <c r="A12" s="300">
        <v>76</v>
      </c>
      <c r="B12" s="301">
        <v>44580</v>
      </c>
      <c r="C12" s="302">
        <v>12206.1</v>
      </c>
      <c r="D12" s="322" t="s">
        <v>644</v>
      </c>
      <c r="E12" s="304" t="s">
        <v>645</v>
      </c>
      <c r="F12" s="304"/>
    </row>
    <row r="13" spans="1:6" ht="13.5" customHeight="1" x14ac:dyDescent="0.3">
      <c r="A13" s="300">
        <v>78</v>
      </c>
      <c r="B13" s="301">
        <v>44606</v>
      </c>
      <c r="C13" s="302">
        <v>0.3</v>
      </c>
      <c r="D13" s="321" t="s">
        <v>646</v>
      </c>
      <c r="E13" s="304" t="s">
        <v>626</v>
      </c>
      <c r="F13" s="304"/>
    </row>
    <row r="14" spans="1:6" ht="13.5" customHeight="1" x14ac:dyDescent="0.3">
      <c r="A14" s="300"/>
      <c r="B14" s="301"/>
      <c r="C14" s="319"/>
      <c r="D14" s="321" t="s">
        <v>647</v>
      </c>
      <c r="E14" s="304"/>
      <c r="F14" s="304"/>
    </row>
    <row r="15" spans="1:6" ht="13.5" customHeight="1" x14ac:dyDescent="0.3">
      <c r="A15" s="300"/>
      <c r="B15" s="301"/>
      <c r="C15" s="319"/>
      <c r="D15" s="321" t="s">
        <v>648</v>
      </c>
      <c r="E15" s="304"/>
      <c r="F15" s="304"/>
    </row>
    <row r="16" spans="1:6" ht="13.5" customHeight="1" x14ac:dyDescent="0.3">
      <c r="A16" s="300">
        <v>78</v>
      </c>
      <c r="B16" s="301">
        <v>44606</v>
      </c>
      <c r="C16" s="302">
        <v>-489.1</v>
      </c>
      <c r="D16" s="322" t="s">
        <v>649</v>
      </c>
      <c r="E16" s="304" t="s">
        <v>645</v>
      </c>
      <c r="F16" s="304"/>
    </row>
    <row r="17" spans="1:6" ht="13.5" customHeight="1" x14ac:dyDescent="0.3">
      <c r="A17" s="300">
        <v>79</v>
      </c>
      <c r="B17" s="301">
        <v>44622</v>
      </c>
      <c r="C17" s="302">
        <v>88.1</v>
      </c>
      <c r="D17" s="322" t="s">
        <v>650</v>
      </c>
      <c r="E17" s="304" t="s">
        <v>639</v>
      </c>
      <c r="F17" s="304"/>
    </row>
    <row r="18" spans="1:6" ht="13.5" customHeight="1" x14ac:dyDescent="0.3">
      <c r="A18" s="300"/>
      <c r="B18" s="301"/>
      <c r="C18" s="302">
        <v>571.9</v>
      </c>
      <c r="D18" s="322" t="s">
        <v>651</v>
      </c>
      <c r="E18" s="304" t="s">
        <v>639</v>
      </c>
      <c r="F18" s="304"/>
    </row>
    <row r="19" spans="1:6" ht="13.5" customHeight="1" x14ac:dyDescent="0.3">
      <c r="A19" s="300"/>
      <c r="B19" s="301"/>
      <c r="C19" s="302">
        <v>47.2</v>
      </c>
      <c r="D19" s="322" t="s">
        <v>652</v>
      </c>
      <c r="E19" s="304" t="s">
        <v>639</v>
      </c>
      <c r="F19" s="304"/>
    </row>
    <row r="20" spans="1:6" ht="13.5" customHeight="1" x14ac:dyDescent="0.3">
      <c r="A20" s="300">
        <v>79</v>
      </c>
      <c r="B20" s="301">
        <v>44622</v>
      </c>
      <c r="C20" s="302">
        <v>735.7</v>
      </c>
      <c r="D20" s="322" t="s">
        <v>653</v>
      </c>
      <c r="E20" s="304" t="s">
        <v>645</v>
      </c>
      <c r="F20" s="304"/>
    </row>
    <row r="21" spans="1:6" ht="13.5" customHeight="1" x14ac:dyDescent="0.3">
      <c r="A21" s="300" t="s">
        <v>654</v>
      </c>
      <c r="B21" s="301">
        <v>44636</v>
      </c>
      <c r="C21" s="302">
        <v>1000</v>
      </c>
      <c r="D21" s="322" t="s">
        <v>655</v>
      </c>
      <c r="E21" s="304" t="s">
        <v>639</v>
      </c>
      <c r="F21" s="304"/>
    </row>
    <row r="22" spans="1:6" ht="13.5" customHeight="1" x14ac:dyDescent="0.3">
      <c r="A22" s="300">
        <v>80</v>
      </c>
      <c r="B22" s="301">
        <v>44641</v>
      </c>
      <c r="C22" s="302">
        <v>-634.70000000000005</v>
      </c>
      <c r="D22" s="322" t="s">
        <v>656</v>
      </c>
      <c r="E22" s="304" t="s">
        <v>657</v>
      </c>
      <c r="F22" s="304"/>
    </row>
    <row r="23" spans="1:6" ht="19.2" customHeight="1" x14ac:dyDescent="0.3">
      <c r="A23" s="300"/>
      <c r="B23" s="301"/>
      <c r="C23" s="319">
        <f>SUM(C5:C22)</f>
        <v>147987.6</v>
      </c>
      <c r="D23" s="323" t="s">
        <v>629</v>
      </c>
      <c r="E23" s="324">
        <f>SUM(C23)</f>
        <v>147987.6</v>
      </c>
      <c r="F23" s="304"/>
    </row>
    <row r="24" spans="1:6" ht="13.5" customHeight="1" x14ac:dyDescent="0.3">
      <c r="A24" s="300"/>
      <c r="B24" s="301"/>
      <c r="C24" s="319"/>
      <c r="D24" s="325"/>
      <c r="E24" s="326"/>
      <c r="F24" s="304"/>
    </row>
    <row r="25" spans="1:6" ht="13.5" customHeight="1" x14ac:dyDescent="0.3">
      <c r="A25" s="300"/>
      <c r="B25" s="301"/>
      <c r="C25" s="302"/>
      <c r="D25" s="320"/>
      <c r="E25" s="304"/>
      <c r="F25" s="304"/>
    </row>
    <row r="26" spans="1:6" ht="13.5" customHeight="1" x14ac:dyDescent="0.3">
      <c r="A26" s="300"/>
      <c r="B26" s="301"/>
      <c r="C26" s="302"/>
      <c r="D26" s="294" t="s">
        <v>630</v>
      </c>
      <c r="E26" s="304"/>
      <c r="F26" s="304"/>
    </row>
    <row r="27" spans="1:6" ht="13.5" customHeight="1" x14ac:dyDescent="0.3">
      <c r="A27" s="300"/>
      <c r="B27" s="301"/>
      <c r="C27" s="302"/>
      <c r="D27" s="322"/>
      <c r="E27" s="304"/>
      <c r="F27" s="304"/>
    </row>
    <row r="28" spans="1:6" ht="13.5" customHeight="1" x14ac:dyDescent="0.3">
      <c r="A28" s="300"/>
      <c r="B28" s="301"/>
      <c r="C28" s="302"/>
      <c r="D28" s="322"/>
      <c r="E28" s="304"/>
      <c r="F28" s="304"/>
    </row>
    <row r="29" spans="1:6" ht="13.5" customHeight="1" x14ac:dyDescent="0.3">
      <c r="A29" s="300"/>
      <c r="B29" s="301"/>
      <c r="C29" s="302"/>
      <c r="D29" s="322"/>
      <c r="E29" s="304"/>
      <c r="F29" s="304"/>
    </row>
    <row r="30" spans="1:6" ht="13.5" customHeight="1" x14ac:dyDescent="0.3">
      <c r="A30" s="300"/>
      <c r="B30" s="301"/>
      <c r="C30" s="302"/>
      <c r="D30" s="322"/>
      <c r="E30" s="304"/>
      <c r="F30" s="304"/>
    </row>
    <row r="31" spans="1:6" ht="13.5" customHeight="1" x14ac:dyDescent="0.3">
      <c r="A31" s="300"/>
      <c r="B31" s="301"/>
      <c r="C31" s="319">
        <f>SUM(C27:C30)</f>
        <v>0</v>
      </c>
      <c r="D31" s="327"/>
      <c r="E31" s="304"/>
      <c r="F31" s="304"/>
    </row>
    <row r="32" spans="1:6" ht="13.5" customHeight="1" x14ac:dyDescent="0.3">
      <c r="A32" s="300"/>
      <c r="B32" s="301"/>
      <c r="C32" s="328"/>
      <c r="D32" s="329"/>
      <c r="E32" s="304"/>
      <c r="F32" s="304"/>
    </row>
    <row r="33" spans="1:6" ht="13.5" customHeight="1" x14ac:dyDescent="0.3">
      <c r="A33" s="300"/>
      <c r="B33" s="301"/>
      <c r="C33" s="328"/>
      <c r="D33" s="320"/>
      <c r="E33" s="304"/>
      <c r="F33" s="304"/>
    </row>
    <row r="34" spans="1:6" ht="13.5" customHeight="1" x14ac:dyDescent="0.3">
      <c r="A34" s="300"/>
      <c r="B34" s="301"/>
      <c r="C34" s="328"/>
      <c r="D34" s="320"/>
      <c r="E34" s="304"/>
      <c r="F34" s="304"/>
    </row>
    <row r="35" spans="1:6" ht="13.5" customHeight="1" x14ac:dyDescent="0.3">
      <c r="A35" s="300"/>
      <c r="B35" s="301"/>
      <c r="C35" s="328"/>
      <c r="D35" s="320"/>
      <c r="E35" s="304"/>
      <c r="F35" s="304"/>
    </row>
    <row r="36" spans="1:6" x14ac:dyDescent="0.3">
      <c r="A36" s="300"/>
      <c r="B36" s="301"/>
      <c r="C36" s="328"/>
      <c r="D36" s="320"/>
      <c r="E36" s="304"/>
      <c r="F36" s="304"/>
    </row>
    <row r="37" spans="1:6" hidden="1" x14ac:dyDescent="0.3">
      <c r="A37" s="300"/>
      <c r="B37" s="301"/>
      <c r="C37" s="328"/>
      <c r="D37" s="329"/>
      <c r="E37" s="304"/>
      <c r="F37" s="304"/>
    </row>
    <row r="38" spans="1:6" hidden="1" x14ac:dyDescent="0.3">
      <c r="A38" s="300"/>
      <c r="B38" s="301"/>
      <c r="C38" s="328"/>
      <c r="D38" s="320"/>
      <c r="E38" s="304"/>
      <c r="F38" s="304"/>
    </row>
    <row r="39" spans="1:6" hidden="1" x14ac:dyDescent="0.3">
      <c r="A39" s="300"/>
      <c r="B39" s="301"/>
      <c r="C39" s="328"/>
      <c r="D39" s="320"/>
      <c r="E39" s="304"/>
      <c r="F39" s="304"/>
    </row>
    <row r="40" spans="1:6" hidden="1" x14ac:dyDescent="0.3">
      <c r="A40" s="300"/>
      <c r="B40" s="301"/>
      <c r="C40" s="328"/>
      <c r="D40" s="320"/>
      <c r="E40" s="304"/>
      <c r="F40" s="304"/>
    </row>
    <row r="41" spans="1:6" hidden="1" x14ac:dyDescent="0.3">
      <c r="A41" s="300"/>
      <c r="B41" s="301"/>
      <c r="C41" s="328"/>
      <c r="D41" s="329"/>
      <c r="E41" s="304"/>
      <c r="F41" s="304"/>
    </row>
    <row r="42" spans="1:6" hidden="1" x14ac:dyDescent="0.3">
      <c r="A42" s="300"/>
      <c r="B42" s="301"/>
      <c r="C42" s="328"/>
      <c r="D42" s="320"/>
      <c r="E42" s="304"/>
      <c r="F42" s="304"/>
    </row>
    <row r="43" spans="1:6" hidden="1" x14ac:dyDescent="0.3">
      <c r="A43" s="300"/>
      <c r="B43" s="301"/>
      <c r="C43" s="328"/>
      <c r="D43" s="320"/>
      <c r="E43" s="304"/>
      <c r="F43" s="304"/>
    </row>
    <row r="44" spans="1:6" hidden="1" x14ac:dyDescent="0.3">
      <c r="A44" s="300"/>
      <c r="B44" s="301"/>
      <c r="C44" s="328"/>
      <c r="D44" s="320"/>
      <c r="E44" s="304"/>
      <c r="F44" s="304"/>
    </row>
    <row r="45" spans="1:6" hidden="1" x14ac:dyDescent="0.3">
      <c r="A45" s="300"/>
      <c r="B45" s="301"/>
      <c r="C45" s="328"/>
      <c r="D45" s="329"/>
      <c r="E45" s="304"/>
      <c r="F45" s="304"/>
    </row>
    <row r="46" spans="1:6" hidden="1" x14ac:dyDescent="0.3">
      <c r="A46" s="300"/>
      <c r="B46" s="301"/>
      <c r="C46" s="328"/>
      <c r="D46" s="330"/>
      <c r="E46" s="304"/>
      <c r="F46" s="304"/>
    </row>
    <row r="47" spans="1:6" hidden="1" x14ac:dyDescent="0.3">
      <c r="A47" s="300"/>
      <c r="B47" s="301"/>
      <c r="C47" s="328"/>
      <c r="D47" s="330"/>
      <c r="E47" s="304"/>
      <c r="F47" s="304"/>
    </row>
    <row r="48" spans="1:6" hidden="1" x14ac:dyDescent="0.3">
      <c r="A48" s="300"/>
      <c r="B48" s="301"/>
      <c r="C48" s="328"/>
      <c r="D48" s="330"/>
      <c r="E48" s="304"/>
      <c r="F48" s="304"/>
    </row>
    <row r="49" spans="1:6" hidden="1" x14ac:dyDescent="0.3">
      <c r="A49" s="300"/>
      <c r="B49" s="301"/>
      <c r="C49" s="328"/>
      <c r="D49" s="329"/>
      <c r="E49" s="304"/>
      <c r="F49" s="304"/>
    </row>
    <row r="50" spans="1:6" hidden="1" x14ac:dyDescent="0.3">
      <c r="A50" s="300"/>
      <c r="B50" s="301"/>
      <c r="C50" s="320"/>
      <c r="D50" s="304"/>
      <c r="E50" s="304"/>
      <c r="F50" s="320"/>
    </row>
    <row r="51" spans="1:6" hidden="1" x14ac:dyDescent="0.3">
      <c r="A51" s="300"/>
      <c r="B51" s="301"/>
      <c r="C51" s="320"/>
      <c r="D51" s="304"/>
      <c r="E51" s="304"/>
      <c r="F51" s="320"/>
    </row>
    <row r="52" spans="1:6" hidden="1" x14ac:dyDescent="0.3">
      <c r="A52" s="300"/>
      <c r="B52" s="301"/>
      <c r="C52" s="320"/>
      <c r="D52" s="304"/>
      <c r="E52" s="304"/>
      <c r="F52" s="320"/>
    </row>
    <row r="53" spans="1:6" hidden="1" x14ac:dyDescent="0.3">
      <c r="A53" s="300"/>
      <c r="B53" s="301"/>
      <c r="C53" s="324"/>
      <c r="D53" s="304"/>
      <c r="E53" s="304"/>
      <c r="F53" s="320"/>
    </row>
    <row r="54" spans="1:6" hidden="1" x14ac:dyDescent="0.3">
      <c r="A54" s="300"/>
      <c r="B54" s="301"/>
      <c r="C54" s="328"/>
      <c r="D54" s="331"/>
      <c r="E54" s="304"/>
      <c r="F54" s="320"/>
    </row>
    <row r="55" spans="1:6" s="318" customFormat="1" hidden="1" x14ac:dyDescent="0.3">
      <c r="A55" s="332"/>
      <c r="B55" s="333"/>
      <c r="C55" s="326"/>
      <c r="D55" s="326"/>
      <c r="E55" s="324"/>
      <c r="F55" s="334"/>
    </row>
    <row r="56" spans="1:6" hidden="1" x14ac:dyDescent="0.3">
      <c r="A56" s="300"/>
      <c r="B56" s="301"/>
      <c r="C56" s="328"/>
      <c r="D56" s="304"/>
      <c r="E56" s="304"/>
      <c r="F56" s="320"/>
    </row>
    <row r="57" spans="1:6" hidden="1" x14ac:dyDescent="0.3">
      <c r="A57" s="300"/>
      <c r="B57" s="300"/>
      <c r="C57" s="328"/>
      <c r="D57" s="320"/>
      <c r="E57" s="304"/>
      <c r="F57" s="304"/>
    </row>
    <row r="58" spans="1:6" s="318" customFormat="1" hidden="1" x14ac:dyDescent="0.3">
      <c r="A58" s="332"/>
      <c r="B58" s="332"/>
      <c r="C58" s="326"/>
      <c r="D58" s="325"/>
      <c r="E58" s="326"/>
      <c r="F58" s="323"/>
    </row>
    <row r="59" spans="1:6" hidden="1" x14ac:dyDescent="0.3">
      <c r="A59" s="300"/>
      <c r="B59" s="301"/>
      <c r="C59" s="328"/>
      <c r="D59" s="320"/>
      <c r="E59" s="304"/>
      <c r="F59" s="304"/>
    </row>
    <row r="60" spans="1:6" hidden="1" x14ac:dyDescent="0.3">
      <c r="A60" s="300"/>
      <c r="B60" s="301"/>
      <c r="C60" s="328"/>
      <c r="D60" s="320"/>
      <c r="E60" s="304"/>
      <c r="F60" s="304"/>
    </row>
    <row r="61" spans="1:6" hidden="1" x14ac:dyDescent="0.3">
      <c r="A61" s="300"/>
      <c r="B61" s="301"/>
      <c r="C61" s="328"/>
      <c r="D61" s="320"/>
      <c r="E61" s="304"/>
      <c r="F61" s="304"/>
    </row>
    <row r="62" spans="1:6" hidden="1" x14ac:dyDescent="0.3">
      <c r="A62" s="300"/>
      <c r="B62" s="301"/>
      <c r="C62" s="328"/>
      <c r="D62" s="320"/>
      <c r="E62" s="304"/>
      <c r="F62" s="304"/>
    </row>
    <row r="63" spans="1:6" s="318" customFormat="1" hidden="1" x14ac:dyDescent="0.3">
      <c r="A63" s="332"/>
      <c r="B63" s="333"/>
      <c r="C63" s="326"/>
      <c r="D63" s="325"/>
      <c r="E63" s="326"/>
      <c r="F63" s="323"/>
    </row>
    <row r="64" spans="1:6" hidden="1" x14ac:dyDescent="0.3">
      <c r="A64" s="300"/>
      <c r="B64" s="301"/>
      <c r="C64" s="328"/>
      <c r="D64" s="320"/>
      <c r="E64" s="330"/>
      <c r="F64" s="304"/>
    </row>
    <row r="65" spans="1:6" hidden="1" x14ac:dyDescent="0.3">
      <c r="A65" s="300"/>
      <c r="B65" s="301"/>
      <c r="C65" s="328"/>
      <c r="D65" s="320"/>
      <c r="E65" s="330"/>
      <c r="F65" s="304"/>
    </row>
    <row r="66" spans="1:6" hidden="1" x14ac:dyDescent="0.3">
      <c r="A66" s="300"/>
      <c r="B66" s="301"/>
      <c r="C66" s="326"/>
      <c r="D66" s="320"/>
      <c r="E66" s="330"/>
      <c r="F66" s="304"/>
    </row>
    <row r="67" spans="1:6" s="318" customFormat="1" hidden="1" x14ac:dyDescent="0.3">
      <c r="A67" s="332"/>
      <c r="B67" s="332"/>
      <c r="C67" s="326"/>
      <c r="D67" s="325"/>
      <c r="E67" s="326"/>
      <c r="F67" s="323"/>
    </row>
    <row r="68" spans="1:6" hidden="1" x14ac:dyDescent="0.3">
      <c r="A68" s="300"/>
      <c r="B68" s="301"/>
      <c r="C68" s="328"/>
      <c r="D68" s="320"/>
      <c r="E68" s="330"/>
      <c r="F68" s="304"/>
    </row>
    <row r="69" spans="1:6" hidden="1" x14ac:dyDescent="0.3">
      <c r="A69" s="300"/>
      <c r="B69" s="301"/>
      <c r="C69" s="328"/>
      <c r="D69" s="320"/>
      <c r="E69" s="330"/>
      <c r="F69" s="304"/>
    </row>
    <row r="70" spans="1:6" s="318" customFormat="1" hidden="1" x14ac:dyDescent="0.3">
      <c r="A70" s="332"/>
      <c r="B70" s="333"/>
      <c r="C70" s="326"/>
      <c r="D70" s="325"/>
      <c r="E70" s="326"/>
      <c r="F70" s="323"/>
    </row>
    <row r="71" spans="1:6" hidden="1" x14ac:dyDescent="0.3">
      <c r="A71" s="300"/>
      <c r="B71" s="301"/>
      <c r="C71" s="328"/>
      <c r="D71" s="304"/>
      <c r="E71" s="330"/>
      <c r="F71" s="304"/>
    </row>
    <row r="72" spans="1:6" s="335" customFormat="1" hidden="1" x14ac:dyDescent="0.3">
      <c r="A72" s="304"/>
      <c r="B72" s="304"/>
      <c r="C72" s="328"/>
      <c r="D72" s="304"/>
      <c r="E72" s="330"/>
      <c r="F72" s="304"/>
    </row>
    <row r="73" spans="1:6" s="318" customFormat="1" hidden="1" x14ac:dyDescent="0.3">
      <c r="A73" s="332"/>
      <c r="B73" s="333"/>
      <c r="C73" s="326"/>
      <c r="D73" s="325"/>
      <c r="E73" s="326"/>
      <c r="F73" s="323"/>
    </row>
    <row r="74" spans="1:6" hidden="1" x14ac:dyDescent="0.3">
      <c r="A74" s="300"/>
      <c r="B74" s="301"/>
      <c r="C74" s="328"/>
      <c r="D74" s="320"/>
      <c r="E74" s="330"/>
      <c r="F74" s="304"/>
    </row>
    <row r="75" spans="1:6" hidden="1" x14ac:dyDescent="0.3">
      <c r="A75" s="300"/>
      <c r="B75" s="301"/>
      <c r="C75" s="328"/>
      <c r="D75" s="320"/>
      <c r="E75" s="330"/>
      <c r="F75" s="304"/>
    </row>
    <row r="76" spans="1:6" s="318" customFormat="1" hidden="1" x14ac:dyDescent="0.3">
      <c r="A76" s="332"/>
      <c r="B76" s="333"/>
      <c r="C76" s="326"/>
      <c r="D76" s="325"/>
      <c r="E76" s="326"/>
      <c r="F76" s="323"/>
    </row>
    <row r="77" spans="1:6" hidden="1" x14ac:dyDescent="0.3">
      <c r="A77" s="300"/>
      <c r="B77" s="301"/>
      <c r="C77" s="328"/>
      <c r="D77" s="320"/>
      <c r="E77" s="330"/>
      <c r="F77" s="304"/>
    </row>
    <row r="78" spans="1:6" hidden="1" x14ac:dyDescent="0.3">
      <c r="A78" s="300"/>
      <c r="B78" s="301"/>
      <c r="C78" s="328"/>
      <c r="D78" s="320"/>
      <c r="E78" s="330"/>
      <c r="F78" s="304"/>
    </row>
    <row r="79" spans="1:6" hidden="1" x14ac:dyDescent="0.3">
      <c r="A79" s="300"/>
      <c r="B79" s="301"/>
      <c r="C79" s="328"/>
      <c r="D79" s="320"/>
      <c r="E79" s="330"/>
      <c r="F79" s="304"/>
    </row>
    <row r="80" spans="1:6" hidden="1" x14ac:dyDescent="0.3">
      <c r="A80" s="300"/>
      <c r="B80" s="301"/>
      <c r="C80" s="328"/>
      <c r="D80" s="304"/>
      <c r="E80" s="330"/>
      <c r="F80" s="304"/>
    </row>
    <row r="81" spans="1:6" hidden="1" x14ac:dyDescent="0.3">
      <c r="A81" s="300"/>
      <c r="B81" s="301"/>
      <c r="C81" s="328"/>
      <c r="D81" s="304"/>
      <c r="E81" s="330"/>
      <c r="F81" s="304"/>
    </row>
    <row r="82" spans="1:6" hidden="1" x14ac:dyDescent="0.3">
      <c r="A82" s="300"/>
      <c r="B82" s="301"/>
      <c r="C82" s="328"/>
      <c r="D82" s="304"/>
      <c r="E82" s="330"/>
      <c r="F82" s="304"/>
    </row>
    <row r="83" spans="1:6" s="318" customFormat="1" hidden="1" x14ac:dyDescent="0.3">
      <c r="A83" s="332"/>
      <c r="B83" s="333"/>
      <c r="C83" s="326"/>
      <c r="D83" s="334"/>
      <c r="E83" s="326"/>
      <c r="F83" s="323"/>
    </row>
    <row r="84" spans="1:6" hidden="1" x14ac:dyDescent="0.3">
      <c r="A84" s="300"/>
      <c r="B84" s="301"/>
      <c r="C84" s="328"/>
      <c r="D84" s="304"/>
      <c r="E84" s="330"/>
      <c r="F84" s="304"/>
    </row>
    <row r="85" spans="1:6" hidden="1" x14ac:dyDescent="0.3">
      <c r="A85" s="300"/>
      <c r="B85" s="301"/>
      <c r="C85" s="328"/>
      <c r="D85" s="304"/>
      <c r="E85" s="330"/>
      <c r="F85" s="304"/>
    </row>
    <row r="86" spans="1:6" hidden="1" x14ac:dyDescent="0.3">
      <c r="A86" s="300"/>
      <c r="B86" s="301"/>
      <c r="C86" s="328"/>
      <c r="D86" s="304"/>
      <c r="E86" s="330"/>
      <c r="F86" s="304"/>
    </row>
    <row r="87" spans="1:6" hidden="1" x14ac:dyDescent="0.3">
      <c r="A87" s="300"/>
      <c r="B87" s="301"/>
      <c r="C87" s="328"/>
      <c r="D87" s="304"/>
      <c r="E87" s="330"/>
      <c r="F87" s="304"/>
    </row>
    <row r="88" spans="1:6" hidden="1" x14ac:dyDescent="0.3">
      <c r="A88" s="300"/>
      <c r="B88" s="301"/>
      <c r="C88" s="328"/>
      <c r="D88" s="320"/>
      <c r="E88" s="330"/>
      <c r="F88" s="304"/>
    </row>
    <row r="89" spans="1:6" hidden="1" x14ac:dyDescent="0.3">
      <c r="A89" s="300"/>
      <c r="B89" s="301"/>
      <c r="C89" s="328"/>
      <c r="D89" s="320"/>
      <c r="E89" s="330"/>
      <c r="F89" s="304"/>
    </row>
    <row r="90" spans="1:6" s="318" customFormat="1" hidden="1" x14ac:dyDescent="0.3">
      <c r="A90" s="332"/>
      <c r="B90" s="333"/>
      <c r="C90" s="326"/>
      <c r="D90" s="334"/>
      <c r="E90" s="326"/>
      <c r="F90" s="323"/>
    </row>
    <row r="91" spans="1:6" hidden="1" x14ac:dyDescent="0.3">
      <c r="A91" s="300"/>
      <c r="B91" s="301"/>
      <c r="C91" s="328"/>
      <c r="D91" s="320"/>
      <c r="E91" s="330"/>
      <c r="F91" s="304"/>
    </row>
    <row r="92" spans="1:6" hidden="1" x14ac:dyDescent="0.3">
      <c r="A92" s="300"/>
      <c r="B92" s="301"/>
      <c r="C92" s="328"/>
      <c r="D92" s="320"/>
      <c r="E92" s="304"/>
      <c r="F92" s="304"/>
    </row>
    <row r="93" spans="1:6" hidden="1" x14ac:dyDescent="0.3">
      <c r="A93" s="300"/>
      <c r="B93" s="301"/>
      <c r="C93" s="328"/>
      <c r="D93" s="320"/>
      <c r="E93" s="304"/>
      <c r="F93" s="304"/>
    </row>
    <row r="94" spans="1:6" hidden="1" x14ac:dyDescent="0.3">
      <c r="A94" s="300"/>
      <c r="B94" s="301"/>
      <c r="C94" s="328"/>
      <c r="D94" s="320"/>
      <c r="E94" s="304"/>
      <c r="F94" s="304"/>
    </row>
    <row r="95" spans="1:6" hidden="1" x14ac:dyDescent="0.3">
      <c r="A95" s="300"/>
      <c r="B95" s="301"/>
      <c r="C95" s="328"/>
      <c r="D95" s="320"/>
      <c r="E95" s="304"/>
      <c r="F95" s="304"/>
    </row>
    <row r="96" spans="1:6" hidden="1" x14ac:dyDescent="0.3">
      <c r="A96" s="300"/>
      <c r="B96" s="301"/>
      <c r="C96" s="328"/>
      <c r="D96" s="320"/>
      <c r="E96" s="304"/>
      <c r="F96" s="304"/>
    </row>
    <row r="97" spans="1:6" hidden="1" x14ac:dyDescent="0.3">
      <c r="A97" s="300"/>
      <c r="B97" s="301"/>
      <c r="C97" s="328"/>
      <c r="D97" s="320"/>
      <c r="E97" s="304"/>
      <c r="F97" s="304"/>
    </row>
    <row r="98" spans="1:6" hidden="1" x14ac:dyDescent="0.3">
      <c r="A98" s="300"/>
      <c r="B98" s="301"/>
      <c r="C98" s="328"/>
      <c r="D98" s="320"/>
      <c r="E98" s="304"/>
      <c r="F98" s="304"/>
    </row>
    <row r="99" spans="1:6" hidden="1" x14ac:dyDescent="0.3">
      <c r="A99" s="300"/>
      <c r="B99" s="301"/>
      <c r="C99" s="328"/>
      <c r="D99" s="320"/>
      <c r="E99" s="304"/>
      <c r="F99" s="304"/>
    </row>
    <row r="100" spans="1:6" hidden="1" x14ac:dyDescent="0.3">
      <c r="A100" s="300"/>
      <c r="B100" s="301"/>
      <c r="C100" s="328"/>
      <c r="D100" s="320"/>
      <c r="E100" s="304"/>
      <c r="F100" s="304"/>
    </row>
    <row r="101" spans="1:6" hidden="1" x14ac:dyDescent="0.3">
      <c r="A101" s="300"/>
      <c r="B101" s="301"/>
      <c r="C101" s="328"/>
      <c r="D101" s="320"/>
      <c r="E101" s="304"/>
      <c r="F101" s="304"/>
    </row>
    <row r="102" spans="1:6" hidden="1" x14ac:dyDescent="0.3">
      <c r="A102" s="300"/>
      <c r="B102" s="301"/>
      <c r="C102" s="328"/>
      <c r="D102" s="320"/>
      <c r="E102" s="304"/>
      <c r="F102" s="304"/>
    </row>
    <row r="103" spans="1:6" hidden="1" x14ac:dyDescent="0.3">
      <c r="A103" s="300"/>
      <c r="B103" s="301"/>
      <c r="C103" s="328"/>
      <c r="D103" s="320"/>
      <c r="E103" s="304"/>
      <c r="F103" s="304"/>
    </row>
    <row r="104" spans="1:6" hidden="1" x14ac:dyDescent="0.3">
      <c r="A104" s="300"/>
      <c r="B104" s="301"/>
      <c r="C104" s="328"/>
      <c r="D104" s="320"/>
      <c r="E104" s="304"/>
      <c r="F104" s="304"/>
    </row>
    <row r="105" spans="1:6" hidden="1" x14ac:dyDescent="0.3">
      <c r="A105" s="300"/>
      <c r="B105" s="301"/>
      <c r="C105" s="328"/>
      <c r="D105" s="320"/>
      <c r="E105" s="304"/>
      <c r="F105" s="304"/>
    </row>
    <row r="106" spans="1:6" hidden="1" x14ac:dyDescent="0.3">
      <c r="A106" s="300"/>
      <c r="B106" s="301"/>
      <c r="C106" s="328"/>
      <c r="D106" s="320"/>
      <c r="E106" s="304"/>
      <c r="F106" s="304"/>
    </row>
    <row r="107" spans="1:6" hidden="1" x14ac:dyDescent="0.3">
      <c r="A107" s="300"/>
      <c r="B107" s="301"/>
      <c r="C107" s="328"/>
      <c r="D107" s="320"/>
      <c r="E107" s="304"/>
      <c r="F107" s="304"/>
    </row>
    <row r="108" spans="1:6" hidden="1" x14ac:dyDescent="0.3">
      <c r="A108" s="300"/>
      <c r="B108" s="301"/>
      <c r="C108" s="328"/>
      <c r="D108" s="320"/>
      <c r="E108" s="304"/>
      <c r="F108" s="304"/>
    </row>
    <row r="109" spans="1:6" hidden="1" x14ac:dyDescent="0.3">
      <c r="A109" s="300"/>
      <c r="B109" s="301"/>
      <c r="C109" s="328"/>
      <c r="D109" s="320"/>
      <c r="E109" s="304"/>
      <c r="F109" s="304"/>
    </row>
    <row r="110" spans="1:6" hidden="1" x14ac:dyDescent="0.3">
      <c r="A110" s="300"/>
      <c r="B110" s="301"/>
      <c r="C110" s="328"/>
      <c r="D110" s="320"/>
      <c r="E110" s="304"/>
      <c r="F110" s="304"/>
    </row>
    <row r="111" spans="1:6" hidden="1" x14ac:dyDescent="0.3">
      <c r="A111" s="300"/>
      <c r="B111" s="301"/>
      <c r="C111" s="328"/>
      <c r="D111" s="320"/>
      <c r="E111" s="304"/>
      <c r="F111" s="304"/>
    </row>
    <row r="112" spans="1:6" hidden="1" x14ac:dyDescent="0.3">
      <c r="A112" s="300"/>
      <c r="B112" s="301"/>
      <c r="C112" s="328"/>
      <c r="D112" s="320"/>
      <c r="E112" s="304"/>
      <c r="F112" s="304"/>
    </row>
    <row r="113" spans="1:6" hidden="1" x14ac:dyDescent="0.3">
      <c r="A113" s="300"/>
      <c r="B113" s="301"/>
      <c r="C113" s="328"/>
      <c r="D113" s="320"/>
      <c r="E113" s="304"/>
      <c r="F113" s="304"/>
    </row>
    <row r="114" spans="1:6" hidden="1" x14ac:dyDescent="0.3">
      <c r="A114" s="300"/>
      <c r="B114" s="301"/>
      <c r="C114" s="328"/>
      <c r="D114" s="320"/>
      <c r="E114" s="304"/>
      <c r="F114" s="304"/>
    </row>
    <row r="115" spans="1:6" hidden="1" x14ac:dyDescent="0.3">
      <c r="A115" s="300"/>
      <c r="B115" s="301"/>
      <c r="C115" s="328"/>
      <c r="D115" s="320"/>
      <c r="E115" s="304"/>
      <c r="F115" s="304"/>
    </row>
    <row r="116" spans="1:6" hidden="1" x14ac:dyDescent="0.3">
      <c r="A116" s="300"/>
      <c r="B116" s="301"/>
      <c r="C116" s="328"/>
      <c r="D116" s="320"/>
      <c r="E116" s="304"/>
      <c r="F116" s="304"/>
    </row>
    <row r="117" spans="1:6" hidden="1" x14ac:dyDescent="0.3">
      <c r="A117" s="300"/>
      <c r="B117" s="301"/>
      <c r="C117" s="328"/>
      <c r="D117" s="320"/>
      <c r="E117" s="304"/>
      <c r="F117" s="304"/>
    </row>
    <row r="118" spans="1:6" hidden="1" x14ac:dyDescent="0.3">
      <c r="A118" s="300"/>
      <c r="B118" s="301"/>
      <c r="C118" s="328"/>
      <c r="D118" s="320"/>
      <c r="E118" s="304"/>
      <c r="F118" s="304"/>
    </row>
    <row r="119" spans="1:6" hidden="1" x14ac:dyDescent="0.3">
      <c r="A119" s="300"/>
      <c r="B119" s="301"/>
      <c r="C119" s="328"/>
      <c r="D119" s="320"/>
      <c r="E119" s="304"/>
      <c r="F119" s="304"/>
    </row>
    <row r="120" spans="1:6" hidden="1" x14ac:dyDescent="0.3">
      <c r="A120" s="300"/>
      <c r="B120" s="301"/>
      <c r="C120" s="328"/>
      <c r="D120" s="320"/>
      <c r="E120" s="304"/>
      <c r="F120" s="304"/>
    </row>
    <row r="121" spans="1:6" hidden="1" x14ac:dyDescent="0.3">
      <c r="A121" s="300"/>
      <c r="B121" s="301"/>
      <c r="C121" s="328"/>
      <c r="D121" s="320"/>
      <c r="E121" s="304"/>
      <c r="F121" s="304"/>
    </row>
    <row r="122" spans="1:6" hidden="1" x14ac:dyDescent="0.3">
      <c r="A122" s="300"/>
      <c r="B122" s="301"/>
      <c r="C122" s="328"/>
      <c r="D122" s="320"/>
      <c r="E122" s="330"/>
      <c r="F122" s="304"/>
    </row>
    <row r="123" spans="1:6" hidden="1" x14ac:dyDescent="0.3">
      <c r="A123" s="300"/>
      <c r="B123" s="301"/>
      <c r="C123" s="326"/>
      <c r="D123" s="325"/>
      <c r="E123" s="326"/>
      <c r="F123" s="304"/>
    </row>
    <row r="124" spans="1:6" hidden="1" x14ac:dyDescent="0.3">
      <c r="A124" s="300"/>
      <c r="B124" s="301"/>
      <c r="C124" s="328"/>
      <c r="D124" s="320"/>
      <c r="E124" s="304"/>
      <c r="F124" s="304"/>
    </row>
    <row r="125" spans="1:6" hidden="1" x14ac:dyDescent="0.3">
      <c r="A125" s="300"/>
      <c r="B125" s="301"/>
      <c r="C125" s="328"/>
      <c r="D125" s="320"/>
      <c r="E125" s="304"/>
      <c r="F125" s="304"/>
    </row>
    <row r="126" spans="1:6" hidden="1" x14ac:dyDescent="0.3">
      <c r="A126" s="300"/>
      <c r="B126" s="301"/>
      <c r="C126" s="328"/>
      <c r="D126" s="320"/>
      <c r="E126" s="304"/>
      <c r="F126" s="304"/>
    </row>
    <row r="127" spans="1:6" hidden="1" x14ac:dyDescent="0.3">
      <c r="A127" s="300"/>
      <c r="B127" s="301"/>
      <c r="C127" s="328"/>
      <c r="D127" s="320"/>
      <c r="E127" s="304"/>
      <c r="F127" s="304"/>
    </row>
    <row r="128" spans="1:6" s="318" customFormat="1" hidden="1" x14ac:dyDescent="0.3">
      <c r="A128" s="332"/>
      <c r="B128" s="333"/>
      <c r="C128" s="326"/>
      <c r="D128" s="325"/>
      <c r="E128" s="326"/>
      <c r="F128" s="323"/>
    </row>
    <row r="129" spans="1:6" hidden="1" x14ac:dyDescent="0.3">
      <c r="A129" s="300"/>
      <c r="B129" s="301"/>
      <c r="C129" s="328"/>
      <c r="D129" s="320"/>
      <c r="E129" s="304"/>
      <c r="F129" s="304"/>
    </row>
    <row r="130" spans="1:6" s="318" customFormat="1" hidden="1" x14ac:dyDescent="0.3">
      <c r="A130" s="332"/>
      <c r="B130" s="333"/>
      <c r="C130" s="326"/>
      <c r="D130" s="325"/>
      <c r="E130" s="326"/>
      <c r="F130" s="323"/>
    </row>
    <row r="131" spans="1:6" hidden="1" x14ac:dyDescent="0.3">
      <c r="A131" s="300"/>
      <c r="B131" s="301"/>
      <c r="C131" s="328"/>
      <c r="D131" s="320"/>
      <c r="E131" s="304"/>
      <c r="F131" s="304"/>
    </row>
    <row r="132" spans="1:6" hidden="1" x14ac:dyDescent="0.3">
      <c r="A132" s="300"/>
      <c r="B132" s="301"/>
      <c r="C132" s="328"/>
      <c r="D132" s="320"/>
      <c r="E132" s="304"/>
      <c r="F132" s="304"/>
    </row>
    <row r="133" spans="1:6" hidden="1" x14ac:dyDescent="0.3">
      <c r="A133" s="300"/>
      <c r="B133" s="301"/>
      <c r="C133" s="328"/>
      <c r="D133" s="320"/>
      <c r="E133" s="304"/>
      <c r="F133" s="304"/>
    </row>
    <row r="134" spans="1:6" hidden="1" x14ac:dyDescent="0.3">
      <c r="A134" s="300"/>
      <c r="B134" s="301"/>
      <c r="C134" s="328"/>
      <c r="D134" s="320"/>
      <c r="E134" s="304"/>
      <c r="F134" s="304"/>
    </row>
    <row r="135" spans="1:6" hidden="1" x14ac:dyDescent="0.3">
      <c r="A135" s="300"/>
      <c r="B135" s="301"/>
      <c r="C135" s="328"/>
      <c r="D135" s="320"/>
      <c r="E135" s="304"/>
      <c r="F135" s="304"/>
    </row>
    <row r="136" spans="1:6" hidden="1" x14ac:dyDescent="0.3">
      <c r="A136" s="300"/>
      <c r="B136" s="301"/>
      <c r="C136" s="328"/>
      <c r="D136" s="320"/>
      <c r="E136" s="304"/>
      <c r="F136" s="304"/>
    </row>
    <row r="137" spans="1:6" s="318" customFormat="1" hidden="1" x14ac:dyDescent="0.3">
      <c r="A137" s="332"/>
      <c r="B137" s="333"/>
      <c r="C137" s="326"/>
      <c r="D137" s="325"/>
      <c r="E137" s="326"/>
      <c r="F137" s="323"/>
    </row>
    <row r="138" spans="1:6" hidden="1" x14ac:dyDescent="0.3">
      <c r="A138" s="300"/>
      <c r="B138" s="301"/>
      <c r="C138" s="328"/>
      <c r="D138" s="304"/>
      <c r="E138" s="330"/>
      <c r="F138" s="304"/>
    </row>
    <row r="139" spans="1:6" s="318" customFormat="1" hidden="1" x14ac:dyDescent="0.3">
      <c r="A139" s="300"/>
      <c r="B139" s="301"/>
      <c r="C139" s="326"/>
      <c r="D139" s="304"/>
      <c r="E139" s="330"/>
      <c r="F139" s="323"/>
    </row>
    <row r="140" spans="1:6" s="318" customFormat="1" hidden="1" x14ac:dyDescent="0.3">
      <c r="A140" s="332"/>
      <c r="B140" s="333"/>
      <c r="C140" s="326"/>
      <c r="D140" s="325"/>
      <c r="E140" s="326"/>
      <c r="F140" s="323"/>
    </row>
    <row r="141" spans="1:6" s="336" customFormat="1" hidden="1" x14ac:dyDescent="0.3">
      <c r="A141" s="323"/>
      <c r="B141" s="323"/>
      <c r="C141" s="326"/>
      <c r="D141" s="325"/>
      <c r="E141" s="326"/>
      <c r="F141" s="323"/>
    </row>
    <row r="142" spans="1:6" s="335" customFormat="1" hidden="1" x14ac:dyDescent="0.3">
      <c r="A142" s="337"/>
      <c r="B142" s="338"/>
      <c r="C142" s="328"/>
      <c r="D142" s="304"/>
      <c r="E142" s="330"/>
      <c r="F142" s="304"/>
    </row>
    <row r="143" spans="1:6" s="335" customFormat="1" hidden="1" x14ac:dyDescent="0.3">
      <c r="A143" s="304"/>
      <c r="B143" s="304"/>
      <c r="C143" s="328"/>
      <c r="D143" s="304"/>
      <c r="E143" s="330"/>
      <c r="F143" s="304"/>
    </row>
    <row r="144" spans="1:6" s="336" customFormat="1" hidden="1" x14ac:dyDescent="0.3">
      <c r="A144" s="323"/>
      <c r="B144" s="323"/>
      <c r="C144" s="326"/>
      <c r="D144" s="325"/>
      <c r="E144" s="326"/>
      <c r="F144" s="323"/>
    </row>
    <row r="145" spans="1:7" s="335" customFormat="1" hidden="1" x14ac:dyDescent="0.3">
      <c r="A145" s="300"/>
      <c r="B145" s="338"/>
      <c r="C145" s="328"/>
      <c r="D145" s="304"/>
      <c r="E145" s="330"/>
      <c r="F145" s="304"/>
    </row>
    <row r="146" spans="1:7" s="335" customFormat="1" ht="13.5" hidden="1" customHeight="1" x14ac:dyDescent="0.3">
      <c r="A146" s="304"/>
      <c r="B146" s="304"/>
      <c r="C146" s="328"/>
      <c r="D146" s="304"/>
      <c r="E146" s="330"/>
      <c r="F146" s="304"/>
    </row>
    <row r="147" spans="1:7" s="336" customFormat="1" ht="13.5" hidden="1" customHeight="1" x14ac:dyDescent="0.3">
      <c r="A147" s="323"/>
      <c r="B147" s="323"/>
      <c r="C147" s="326"/>
      <c r="D147" s="325"/>
      <c r="E147" s="326"/>
      <c r="F147" s="323"/>
    </row>
    <row r="148" spans="1:7" s="335" customFormat="1" ht="13.5" hidden="1" customHeight="1" x14ac:dyDescent="0.3">
      <c r="A148" s="304"/>
      <c r="B148" s="338"/>
      <c r="C148" s="328"/>
      <c r="D148" s="304"/>
      <c r="E148" s="330"/>
      <c r="F148" s="304"/>
    </row>
    <row r="149" spans="1:7" s="335" customFormat="1" ht="13.5" hidden="1" customHeight="1" x14ac:dyDescent="0.3">
      <c r="A149" s="304"/>
      <c r="B149" s="304"/>
      <c r="C149" s="328"/>
      <c r="D149" s="304"/>
      <c r="E149" s="330"/>
      <c r="F149" s="304"/>
    </row>
    <row r="150" spans="1:7" s="335" customFormat="1" ht="13.5" hidden="1" customHeight="1" x14ac:dyDescent="0.3">
      <c r="A150" s="304"/>
      <c r="B150" s="304"/>
      <c r="C150" s="328"/>
      <c r="D150" s="304"/>
      <c r="E150" s="330"/>
      <c r="F150" s="304"/>
    </row>
    <row r="151" spans="1:7" s="336" customFormat="1" hidden="1" x14ac:dyDescent="0.3">
      <c r="A151" s="323"/>
      <c r="B151" s="323"/>
      <c r="C151" s="326"/>
      <c r="D151" s="325"/>
      <c r="E151" s="326"/>
      <c r="F151" s="323"/>
    </row>
    <row r="152" spans="1:7" ht="13.5" hidden="1" customHeight="1" x14ac:dyDescent="0.3">
      <c r="A152" s="339"/>
      <c r="B152" s="339"/>
      <c r="C152" s="340"/>
      <c r="D152" s="341"/>
      <c r="E152" s="340"/>
      <c r="F152" s="342"/>
    </row>
    <row r="153" spans="1:7" hidden="1" x14ac:dyDescent="0.3">
      <c r="A153" s="343" t="s">
        <v>658</v>
      </c>
      <c r="B153" s="343"/>
      <c r="C153" s="343"/>
      <c r="D153" s="343"/>
      <c r="E153" s="343"/>
      <c r="F153" s="343"/>
    </row>
    <row r="154" spans="1:7" hidden="1" x14ac:dyDescent="0.3">
      <c r="A154" s="343"/>
      <c r="B154" s="343"/>
      <c r="C154" s="343"/>
      <c r="D154" s="343"/>
      <c r="E154" s="343"/>
      <c r="F154" s="343"/>
    </row>
    <row r="155" spans="1:7" hidden="1" x14ac:dyDescent="0.3">
      <c r="A155" s="343"/>
      <c r="B155" s="343"/>
      <c r="C155" s="343"/>
      <c r="D155" s="343"/>
      <c r="E155" s="343"/>
      <c r="F155" s="343"/>
      <c r="G155" s="344"/>
    </row>
    <row r="156" spans="1:7" hidden="1" x14ac:dyDescent="0.3">
      <c r="A156" s="335"/>
      <c r="B156" s="335"/>
      <c r="C156" s="335"/>
      <c r="D156" s="345"/>
      <c r="E156" s="335"/>
      <c r="F156" s="335"/>
    </row>
    <row r="157" spans="1:7" hidden="1" x14ac:dyDescent="0.3">
      <c r="A157" s="343"/>
      <c r="B157" s="343"/>
      <c r="C157" s="343"/>
      <c r="D157" s="343"/>
      <c r="E157" s="343"/>
      <c r="F157" s="343"/>
    </row>
    <row r="158" spans="1:7" hidden="1" x14ac:dyDescent="0.3">
      <c r="A158" s="343"/>
      <c r="B158" s="343"/>
      <c r="C158" s="343"/>
      <c r="D158" s="343"/>
      <c r="E158" s="343"/>
      <c r="F158" s="343"/>
    </row>
    <row r="159" spans="1:7" x14ac:dyDescent="0.3">
      <c r="A159" s="343"/>
      <c r="B159" s="343"/>
      <c r="C159" s="343"/>
      <c r="D159" s="343"/>
      <c r="E159" s="343"/>
      <c r="F159" s="343"/>
    </row>
    <row r="160" spans="1:7" x14ac:dyDescent="0.3">
      <c r="A160" s="343"/>
      <c r="B160" s="343"/>
      <c r="C160" s="343"/>
      <c r="D160" s="343"/>
      <c r="E160" s="343"/>
      <c r="F160" s="343"/>
    </row>
    <row r="161" spans="1:6" x14ac:dyDescent="0.3">
      <c r="A161" s="343"/>
      <c r="B161" s="343"/>
      <c r="C161" s="343"/>
      <c r="D161" s="343"/>
      <c r="E161" s="343"/>
      <c r="F161" s="343"/>
    </row>
    <row r="162" spans="1:6" x14ac:dyDescent="0.3">
      <c r="A162" s="343"/>
      <c r="B162" s="343"/>
      <c r="C162" s="343"/>
      <c r="D162" s="343"/>
      <c r="E162" s="343"/>
      <c r="F162" s="343"/>
    </row>
    <row r="163" spans="1:6" x14ac:dyDescent="0.3">
      <c r="A163" s="343"/>
      <c r="B163" s="343"/>
      <c r="C163" s="343"/>
      <c r="D163" s="343"/>
      <c r="E163" s="343"/>
      <c r="F163" s="343"/>
    </row>
    <row r="164" spans="1:6" x14ac:dyDescent="0.3">
      <c r="A164" s="343"/>
      <c r="B164" s="343"/>
      <c r="C164" s="343"/>
      <c r="D164" s="343"/>
      <c r="E164" s="343"/>
      <c r="F164" s="343"/>
    </row>
    <row r="165" spans="1:6" x14ac:dyDescent="0.3">
      <c r="A165" s="343"/>
      <c r="B165" s="343"/>
      <c r="C165" s="343"/>
      <c r="D165" s="343"/>
      <c r="E165" s="343"/>
      <c r="F165" s="343"/>
    </row>
    <row r="166" spans="1:6" x14ac:dyDescent="0.3">
      <c r="A166" s="343"/>
      <c r="B166" s="343"/>
      <c r="C166" s="343"/>
      <c r="D166" s="343"/>
      <c r="E166" s="343"/>
      <c r="F166" s="343"/>
    </row>
    <row r="167" spans="1:6" x14ac:dyDescent="0.3">
      <c r="A167" s="343"/>
      <c r="B167" s="343"/>
      <c r="C167" s="343"/>
      <c r="D167" s="343"/>
      <c r="E167" s="343"/>
      <c r="F167" s="343"/>
    </row>
    <row r="168" spans="1:6" x14ac:dyDescent="0.3">
      <c r="A168" s="343"/>
      <c r="B168" s="343"/>
      <c r="C168" s="343"/>
      <c r="D168" s="343"/>
      <c r="E168" s="343"/>
      <c r="F168" s="343"/>
    </row>
  </sheetData>
  <mergeCells count="16">
    <mergeCell ref="A165:F165"/>
    <mergeCell ref="A166:F166"/>
    <mergeCell ref="A167:F167"/>
    <mergeCell ref="A168:F168"/>
    <mergeCell ref="A159:F159"/>
    <mergeCell ref="A160:F160"/>
    <mergeCell ref="A161:F161"/>
    <mergeCell ref="A162:F162"/>
    <mergeCell ref="A163:F163"/>
    <mergeCell ref="A164:F164"/>
    <mergeCell ref="A2:E2"/>
    <mergeCell ref="A153:F153"/>
    <mergeCell ref="A154:F154"/>
    <mergeCell ref="A155:G155"/>
    <mergeCell ref="A157:F157"/>
    <mergeCell ref="A158:F15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2" customWidth="1"/>
    <col min="6" max="6" width="11.3828125" style="353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thickBot="1" x14ac:dyDescent="0.35">
      <c r="B6" s="359"/>
      <c r="C6" s="360"/>
      <c r="F6" s="356"/>
      <c r="G6" s="356"/>
    </row>
    <row r="7" spans="1:16" ht="24.75" customHeight="1" thickBot="1" x14ac:dyDescent="0.45">
      <c r="A7" s="361" t="s">
        <v>660</v>
      </c>
      <c r="B7" s="362"/>
      <c r="C7" s="363" t="s">
        <v>661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366"/>
      <c r="B9" s="367"/>
      <c r="C9" s="368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L9" s="376"/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379" t="s">
        <v>672</v>
      </c>
      <c r="D10" s="380">
        <v>2022</v>
      </c>
      <c r="E10" s="381">
        <v>2022</v>
      </c>
      <c r="F10" s="382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L10" s="376"/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389"/>
      <c r="C11" s="390">
        <v>17</v>
      </c>
      <c r="D11" s="391">
        <v>17</v>
      </c>
      <c r="E11" s="391">
        <v>17</v>
      </c>
      <c r="F11" s="392">
        <v>17</v>
      </c>
      <c r="G11" s="393"/>
      <c r="H11" s="394"/>
      <c r="I11" s="395"/>
      <c r="J11" s="396" t="s">
        <v>683</v>
      </c>
      <c r="K11" s="397" t="s">
        <v>683</v>
      </c>
      <c r="L11" s="398"/>
      <c r="M11" s="399"/>
      <c r="N11" s="400"/>
      <c r="O11" s="400"/>
    </row>
    <row r="12" spans="1:16" ht="12.9" thickBot="1" x14ac:dyDescent="0.35">
      <c r="A12" s="401" t="s">
        <v>684</v>
      </c>
      <c r="B12" s="402"/>
      <c r="C12" s="403">
        <v>16.5</v>
      </c>
      <c r="D12" s="404">
        <v>16.25</v>
      </c>
      <c r="E12" s="404">
        <v>16.25</v>
      </c>
      <c r="F12" s="405">
        <v>16.5</v>
      </c>
      <c r="G12" s="406"/>
      <c r="H12" s="407"/>
      <c r="I12" s="408"/>
      <c r="J12" s="409"/>
      <c r="K12" s="410" t="s">
        <v>683</v>
      </c>
      <c r="L12" s="398"/>
      <c r="M12" s="411"/>
      <c r="N12" s="412"/>
      <c r="O12" s="412"/>
    </row>
    <row r="13" spans="1:16" x14ac:dyDescent="0.3">
      <c r="A13" s="413" t="s">
        <v>685</v>
      </c>
      <c r="B13" s="414" t="s">
        <v>686</v>
      </c>
      <c r="C13" s="415">
        <v>15128</v>
      </c>
      <c r="D13" s="391" t="s">
        <v>683</v>
      </c>
      <c r="E13" s="391" t="s">
        <v>683</v>
      </c>
      <c r="F13" s="416">
        <v>14587</v>
      </c>
      <c r="G13" s="417"/>
      <c r="H13" s="418"/>
      <c r="I13" s="417"/>
      <c r="J13" s="419" t="s">
        <v>683</v>
      </c>
      <c r="K13" s="420" t="s">
        <v>683</v>
      </c>
      <c r="L13" s="398"/>
      <c r="M13" s="399"/>
      <c r="N13" s="421"/>
      <c r="O13" s="421"/>
    </row>
    <row r="14" spans="1:16" x14ac:dyDescent="0.3">
      <c r="A14" s="422" t="s">
        <v>687</v>
      </c>
      <c r="B14" s="414" t="s">
        <v>688</v>
      </c>
      <c r="C14" s="415">
        <v>12251</v>
      </c>
      <c r="D14" s="423" t="s">
        <v>683</v>
      </c>
      <c r="E14" s="423" t="s">
        <v>683</v>
      </c>
      <c r="F14" s="424">
        <v>11808</v>
      </c>
      <c r="G14" s="417"/>
      <c r="H14" s="418"/>
      <c r="I14" s="417"/>
      <c r="J14" s="419" t="s">
        <v>683</v>
      </c>
      <c r="K14" s="420" t="s">
        <v>683</v>
      </c>
      <c r="L14" s="398"/>
      <c r="M14" s="425"/>
      <c r="N14" s="421"/>
      <c r="O14" s="421"/>
    </row>
    <row r="15" spans="1:16" x14ac:dyDescent="0.3">
      <c r="A15" s="422" t="s">
        <v>689</v>
      </c>
      <c r="B15" s="414" t="s">
        <v>690</v>
      </c>
      <c r="C15" s="415">
        <v>404</v>
      </c>
      <c r="D15" s="423" t="s">
        <v>683</v>
      </c>
      <c r="E15" s="423" t="s">
        <v>683</v>
      </c>
      <c r="F15" s="424">
        <v>424</v>
      </c>
      <c r="G15" s="417"/>
      <c r="H15" s="418"/>
      <c r="I15" s="417"/>
      <c r="J15" s="419" t="s">
        <v>683</v>
      </c>
      <c r="K15" s="420" t="s">
        <v>683</v>
      </c>
      <c r="L15" s="398"/>
      <c r="M15" s="425"/>
      <c r="N15" s="421"/>
      <c r="O15" s="421"/>
    </row>
    <row r="16" spans="1:16" x14ac:dyDescent="0.3">
      <c r="A16" s="422" t="s">
        <v>691</v>
      </c>
      <c r="B16" s="414" t="s">
        <v>683</v>
      </c>
      <c r="C16" s="415">
        <v>349</v>
      </c>
      <c r="D16" s="423" t="s">
        <v>683</v>
      </c>
      <c r="E16" s="423" t="s">
        <v>683</v>
      </c>
      <c r="F16" s="424">
        <v>13402</v>
      </c>
      <c r="G16" s="417"/>
      <c r="H16" s="418"/>
      <c r="I16" s="417"/>
      <c r="J16" s="419" t="s">
        <v>683</v>
      </c>
      <c r="K16" s="420" t="s">
        <v>683</v>
      </c>
      <c r="L16" s="398"/>
      <c r="M16" s="425"/>
      <c r="N16" s="421"/>
      <c r="O16" s="421"/>
    </row>
    <row r="17" spans="1:15" ht="12.9" thickBot="1" x14ac:dyDescent="0.35">
      <c r="A17" s="388" t="s">
        <v>692</v>
      </c>
      <c r="B17" s="426" t="s">
        <v>693</v>
      </c>
      <c r="C17" s="427">
        <v>8222</v>
      </c>
      <c r="D17" s="428" t="s">
        <v>683</v>
      </c>
      <c r="E17" s="428" t="s">
        <v>683</v>
      </c>
      <c r="F17" s="429">
        <v>9579</v>
      </c>
      <c r="G17" s="393"/>
      <c r="H17" s="430"/>
      <c r="I17" s="431"/>
      <c r="J17" s="432" t="s">
        <v>683</v>
      </c>
      <c r="K17" s="397" t="s">
        <v>683</v>
      </c>
      <c r="L17" s="398"/>
      <c r="M17" s="433"/>
      <c r="N17" s="434"/>
      <c r="O17" s="434"/>
    </row>
    <row r="18" spans="1:15" ht="12.9" thickBot="1" x14ac:dyDescent="0.35">
      <c r="A18" s="435" t="s">
        <v>694</v>
      </c>
      <c r="B18" s="436"/>
      <c r="C18" s="437">
        <f>C13-C14+C15+C16+C17</f>
        <v>11852</v>
      </c>
      <c r="D18" s="437" t="s">
        <v>683</v>
      </c>
      <c r="E18" s="437" t="s">
        <v>683</v>
      </c>
      <c r="F18" s="438">
        <f>F13-F14+F15+F16+F17</f>
        <v>26184</v>
      </c>
      <c r="G18" s="439"/>
      <c r="H18" s="440"/>
      <c r="I18" s="441"/>
      <c r="J18" s="442" t="s">
        <v>683</v>
      </c>
      <c r="K18" s="443" t="s">
        <v>683</v>
      </c>
      <c r="L18" s="398"/>
      <c r="M18" s="444"/>
      <c r="N18" s="445"/>
      <c r="O18" s="445"/>
    </row>
    <row r="19" spans="1:15" x14ac:dyDescent="0.3">
      <c r="A19" s="388" t="s">
        <v>695</v>
      </c>
      <c r="B19" s="446">
        <v>401</v>
      </c>
      <c r="C19" s="427">
        <v>2837</v>
      </c>
      <c r="D19" s="391" t="s">
        <v>683</v>
      </c>
      <c r="E19" s="391" t="s">
        <v>683</v>
      </c>
      <c r="F19" s="429">
        <v>2779</v>
      </c>
      <c r="G19" s="393"/>
      <c r="H19" s="447"/>
      <c r="I19" s="448"/>
      <c r="J19" s="432" t="s">
        <v>683</v>
      </c>
      <c r="K19" s="397" t="s">
        <v>683</v>
      </c>
      <c r="L19" s="398"/>
      <c r="M19" s="449"/>
      <c r="N19" s="434"/>
      <c r="O19" s="434"/>
    </row>
    <row r="20" spans="1:15" x14ac:dyDescent="0.3">
      <c r="A20" s="422" t="s">
        <v>696</v>
      </c>
      <c r="B20" s="414" t="s">
        <v>697</v>
      </c>
      <c r="C20" s="415">
        <v>7403</v>
      </c>
      <c r="D20" s="423" t="s">
        <v>683</v>
      </c>
      <c r="E20" s="423" t="s">
        <v>683</v>
      </c>
      <c r="F20" s="424">
        <v>7514</v>
      </c>
      <c r="G20" s="417"/>
      <c r="H20" s="418"/>
      <c r="I20" s="417"/>
      <c r="J20" s="419" t="s">
        <v>683</v>
      </c>
      <c r="K20" s="420" t="s">
        <v>683</v>
      </c>
      <c r="L20" s="398"/>
      <c r="M20" s="425"/>
      <c r="N20" s="421"/>
      <c r="O20" s="421"/>
    </row>
    <row r="21" spans="1:15" x14ac:dyDescent="0.3">
      <c r="A21" s="422" t="s">
        <v>698</v>
      </c>
      <c r="B21" s="414" t="s">
        <v>683</v>
      </c>
      <c r="C21" s="415">
        <v>0</v>
      </c>
      <c r="D21" s="423" t="s">
        <v>683</v>
      </c>
      <c r="E21" s="423" t="s">
        <v>683</v>
      </c>
      <c r="F21" s="424">
        <v>0</v>
      </c>
      <c r="G21" s="417"/>
      <c r="H21" s="418"/>
      <c r="I21" s="417"/>
      <c r="J21" s="419" t="s">
        <v>683</v>
      </c>
      <c r="K21" s="420" t="s">
        <v>683</v>
      </c>
      <c r="L21" s="398"/>
      <c r="M21" s="425"/>
      <c r="N21" s="421"/>
      <c r="O21" s="421"/>
    </row>
    <row r="22" spans="1:15" x14ac:dyDescent="0.3">
      <c r="A22" s="422" t="s">
        <v>699</v>
      </c>
      <c r="B22" s="414" t="s">
        <v>683</v>
      </c>
      <c r="C22" s="415">
        <v>1549</v>
      </c>
      <c r="D22" s="423" t="s">
        <v>683</v>
      </c>
      <c r="E22" s="423" t="s">
        <v>683</v>
      </c>
      <c r="F22" s="424">
        <v>14760</v>
      </c>
      <c r="G22" s="417"/>
      <c r="H22" s="418"/>
      <c r="I22" s="417"/>
      <c r="J22" s="419" t="s">
        <v>683</v>
      </c>
      <c r="K22" s="420" t="s">
        <v>683</v>
      </c>
      <c r="L22" s="398"/>
      <c r="M22" s="425"/>
      <c r="N22" s="421"/>
      <c r="O22" s="421"/>
    </row>
    <row r="23" spans="1:15" ht="12.9" thickBot="1" x14ac:dyDescent="0.35">
      <c r="A23" s="401" t="s">
        <v>700</v>
      </c>
      <c r="B23" s="450" t="s">
        <v>683</v>
      </c>
      <c r="C23" s="451">
        <v>0</v>
      </c>
      <c r="D23" s="428" t="s">
        <v>683</v>
      </c>
      <c r="E23" s="428" t="s">
        <v>683</v>
      </c>
      <c r="F23" s="452">
        <v>0</v>
      </c>
      <c r="G23" s="431"/>
      <c r="H23" s="430"/>
      <c r="I23" s="431"/>
      <c r="J23" s="453" t="s">
        <v>683</v>
      </c>
      <c r="K23" s="454" t="s">
        <v>683</v>
      </c>
      <c r="L23" s="398"/>
      <c r="M23" s="411"/>
      <c r="N23" s="455"/>
      <c r="O23" s="455"/>
    </row>
    <row r="24" spans="1:15" x14ac:dyDescent="0.3">
      <c r="A24" s="456" t="s">
        <v>701</v>
      </c>
      <c r="B24" s="457" t="s">
        <v>683</v>
      </c>
      <c r="C24" s="458">
        <v>16964</v>
      </c>
      <c r="D24" s="459">
        <v>18544</v>
      </c>
      <c r="E24" s="459">
        <v>18544</v>
      </c>
      <c r="F24" s="460">
        <v>4770</v>
      </c>
      <c r="G24" s="461"/>
      <c r="H24" s="462"/>
      <c r="I24" s="461"/>
      <c r="J24" s="463">
        <f t="shared" ref="J24:J47" si="0">SUM(F24:I24)</f>
        <v>4770</v>
      </c>
      <c r="K24" s="464">
        <f t="shared" ref="K24:K47" si="1">(J24/E24)*100</f>
        <v>25.722605694564283</v>
      </c>
      <c r="L24" s="398"/>
      <c r="M24" s="399"/>
      <c r="N24" s="465"/>
      <c r="O24" s="466"/>
    </row>
    <row r="25" spans="1:15" x14ac:dyDescent="0.3">
      <c r="A25" s="422" t="s">
        <v>702</v>
      </c>
      <c r="B25" s="467" t="s">
        <v>683</v>
      </c>
      <c r="C25" s="468">
        <v>2921</v>
      </c>
      <c r="D25" s="469">
        <v>0</v>
      </c>
      <c r="E25" s="469">
        <v>0</v>
      </c>
      <c r="F25" s="470">
        <v>0</v>
      </c>
      <c r="G25" s="417"/>
      <c r="H25" s="418"/>
      <c r="I25" s="417"/>
      <c r="J25" s="419">
        <f t="shared" si="0"/>
        <v>0</v>
      </c>
      <c r="K25" s="471" t="e">
        <f t="shared" si="1"/>
        <v>#DIV/0!</v>
      </c>
      <c r="L25" s="398"/>
      <c r="M25" s="425"/>
      <c r="N25" s="472"/>
      <c r="O25" s="473"/>
    </row>
    <row r="26" spans="1:15" ht="12.9" thickBot="1" x14ac:dyDescent="0.35">
      <c r="A26" s="401" t="s">
        <v>703</v>
      </c>
      <c r="B26" s="474">
        <v>672</v>
      </c>
      <c r="C26" s="475">
        <v>14043</v>
      </c>
      <c r="D26" s="476">
        <v>17993</v>
      </c>
      <c r="E26" s="476">
        <v>17993</v>
      </c>
      <c r="F26" s="477">
        <v>4770</v>
      </c>
      <c r="G26" s="478"/>
      <c r="H26" s="479"/>
      <c r="I26" s="480"/>
      <c r="J26" s="419">
        <f t="shared" si="0"/>
        <v>4770</v>
      </c>
      <c r="K26" s="471">
        <f t="shared" si="1"/>
        <v>26.51030956483077</v>
      </c>
      <c r="L26" s="398"/>
      <c r="M26" s="433"/>
      <c r="N26" s="481"/>
      <c r="O26" s="482"/>
    </row>
    <row r="27" spans="1:15" x14ac:dyDescent="0.3">
      <c r="A27" s="413" t="s">
        <v>704</v>
      </c>
      <c r="B27" s="457">
        <v>501</v>
      </c>
      <c r="C27" s="483">
        <v>557</v>
      </c>
      <c r="D27" s="484">
        <v>928</v>
      </c>
      <c r="E27" s="484">
        <v>928</v>
      </c>
      <c r="F27" s="485">
        <v>119</v>
      </c>
      <c r="G27" s="448"/>
      <c r="H27" s="447"/>
      <c r="I27" s="448"/>
      <c r="J27" s="419">
        <f t="shared" si="0"/>
        <v>119</v>
      </c>
      <c r="K27" s="471">
        <f t="shared" si="1"/>
        <v>12.823275862068966</v>
      </c>
      <c r="L27" s="398"/>
      <c r="M27" s="449"/>
      <c r="N27" s="486"/>
      <c r="O27" s="487"/>
    </row>
    <row r="28" spans="1:15" x14ac:dyDescent="0.3">
      <c r="A28" s="422" t="s">
        <v>705</v>
      </c>
      <c r="B28" s="467">
        <v>502</v>
      </c>
      <c r="C28" s="468">
        <v>785</v>
      </c>
      <c r="D28" s="488">
        <v>1200</v>
      </c>
      <c r="E28" s="488">
        <v>1200</v>
      </c>
      <c r="F28" s="489">
        <v>405</v>
      </c>
      <c r="G28" s="417"/>
      <c r="H28" s="418"/>
      <c r="I28" s="417"/>
      <c r="J28" s="419">
        <f t="shared" si="0"/>
        <v>405</v>
      </c>
      <c r="K28" s="471">
        <f t="shared" si="1"/>
        <v>33.75</v>
      </c>
      <c r="L28" s="398"/>
      <c r="M28" s="425"/>
      <c r="N28" s="472"/>
      <c r="O28" s="473"/>
    </row>
    <row r="29" spans="1:15" x14ac:dyDescent="0.3">
      <c r="A29" s="422" t="s">
        <v>706</v>
      </c>
      <c r="B29" s="467">
        <v>504</v>
      </c>
      <c r="C29" s="468">
        <v>161</v>
      </c>
      <c r="D29" s="488">
        <v>200</v>
      </c>
      <c r="E29" s="488">
        <v>200</v>
      </c>
      <c r="F29" s="489">
        <v>16</v>
      </c>
      <c r="G29" s="417"/>
      <c r="H29" s="418"/>
      <c r="I29" s="417"/>
      <c r="J29" s="419">
        <f t="shared" si="0"/>
        <v>16</v>
      </c>
      <c r="K29" s="471">
        <f t="shared" si="1"/>
        <v>8</v>
      </c>
      <c r="L29" s="398"/>
      <c r="M29" s="425"/>
      <c r="N29" s="472"/>
      <c r="O29" s="473"/>
    </row>
    <row r="30" spans="1:15" x14ac:dyDescent="0.3">
      <c r="A30" s="422" t="s">
        <v>707</v>
      </c>
      <c r="B30" s="467">
        <v>511</v>
      </c>
      <c r="C30" s="468">
        <v>366</v>
      </c>
      <c r="D30" s="488">
        <v>570</v>
      </c>
      <c r="E30" s="488">
        <v>570</v>
      </c>
      <c r="F30" s="489">
        <v>282</v>
      </c>
      <c r="G30" s="417"/>
      <c r="H30" s="418"/>
      <c r="I30" s="417"/>
      <c r="J30" s="419">
        <f t="shared" si="0"/>
        <v>282</v>
      </c>
      <c r="K30" s="471">
        <f t="shared" si="1"/>
        <v>49.473684210526315</v>
      </c>
      <c r="L30" s="398"/>
      <c r="M30" s="425"/>
      <c r="N30" s="472"/>
      <c r="O30" s="473"/>
    </row>
    <row r="31" spans="1:15" x14ac:dyDescent="0.3">
      <c r="A31" s="422" t="s">
        <v>708</v>
      </c>
      <c r="B31" s="467">
        <v>518</v>
      </c>
      <c r="C31" s="468">
        <v>3163</v>
      </c>
      <c r="D31" s="488">
        <v>6451</v>
      </c>
      <c r="E31" s="488">
        <v>6451</v>
      </c>
      <c r="F31" s="489">
        <v>498</v>
      </c>
      <c r="G31" s="417"/>
      <c r="H31" s="418"/>
      <c r="I31" s="417"/>
      <c r="J31" s="419">
        <f t="shared" si="0"/>
        <v>498</v>
      </c>
      <c r="K31" s="471">
        <f t="shared" si="1"/>
        <v>7.7197333746705938</v>
      </c>
      <c r="L31" s="398"/>
      <c r="M31" s="425"/>
      <c r="N31" s="472"/>
      <c r="O31" s="473"/>
    </row>
    <row r="32" spans="1:15" x14ac:dyDescent="0.3">
      <c r="A32" s="422" t="s">
        <v>709</v>
      </c>
      <c r="B32" s="467">
        <v>521</v>
      </c>
      <c r="C32" s="468">
        <v>7060</v>
      </c>
      <c r="D32" s="488">
        <v>7670</v>
      </c>
      <c r="E32" s="488">
        <v>7670</v>
      </c>
      <c r="F32" s="489">
        <v>1657</v>
      </c>
      <c r="G32" s="417"/>
      <c r="H32" s="418"/>
      <c r="I32" s="417"/>
      <c r="J32" s="419">
        <f t="shared" si="0"/>
        <v>1657</v>
      </c>
      <c r="K32" s="471">
        <f t="shared" si="1"/>
        <v>21.603650586701434</v>
      </c>
      <c r="L32" s="398"/>
      <c r="M32" s="425"/>
      <c r="N32" s="472"/>
      <c r="O32" s="473"/>
    </row>
    <row r="33" spans="1:15" x14ac:dyDescent="0.3">
      <c r="A33" s="422" t="s">
        <v>710</v>
      </c>
      <c r="B33" s="467" t="s">
        <v>711</v>
      </c>
      <c r="C33" s="468">
        <v>2558</v>
      </c>
      <c r="D33" s="488">
        <f>2477+32+305</f>
        <v>2814</v>
      </c>
      <c r="E33" s="488">
        <f>2477+32+305</f>
        <v>2814</v>
      </c>
      <c r="F33" s="489">
        <v>588</v>
      </c>
      <c r="G33" s="417"/>
      <c r="H33" s="418"/>
      <c r="I33" s="417"/>
      <c r="J33" s="419">
        <f t="shared" si="0"/>
        <v>588</v>
      </c>
      <c r="K33" s="471">
        <f t="shared" si="1"/>
        <v>20.8955223880597</v>
      </c>
      <c r="L33" s="398"/>
      <c r="M33" s="425"/>
      <c r="N33" s="472"/>
      <c r="O33" s="473"/>
    </row>
    <row r="34" spans="1:15" x14ac:dyDescent="0.3">
      <c r="A34" s="422" t="s">
        <v>712</v>
      </c>
      <c r="B34" s="467">
        <v>557</v>
      </c>
      <c r="C34" s="468">
        <v>0</v>
      </c>
      <c r="D34" s="488">
        <v>0</v>
      </c>
      <c r="E34" s="488">
        <v>0</v>
      </c>
      <c r="F34" s="489">
        <v>0</v>
      </c>
      <c r="G34" s="417"/>
      <c r="H34" s="418"/>
      <c r="I34" s="417"/>
      <c r="J34" s="419">
        <f t="shared" si="0"/>
        <v>0</v>
      </c>
      <c r="K34" s="471" t="e">
        <f t="shared" si="1"/>
        <v>#DIV/0!</v>
      </c>
      <c r="L34" s="398"/>
      <c r="M34" s="425"/>
      <c r="N34" s="472"/>
      <c r="O34" s="473"/>
    </row>
    <row r="35" spans="1:15" x14ac:dyDescent="0.3">
      <c r="A35" s="422" t="s">
        <v>713</v>
      </c>
      <c r="B35" s="467">
        <v>551</v>
      </c>
      <c r="C35" s="468">
        <v>441</v>
      </c>
      <c r="D35" s="488">
        <v>428</v>
      </c>
      <c r="E35" s="488">
        <v>428</v>
      </c>
      <c r="F35" s="489">
        <v>105</v>
      </c>
      <c r="G35" s="417"/>
      <c r="H35" s="418"/>
      <c r="I35" s="417"/>
      <c r="J35" s="419">
        <f t="shared" si="0"/>
        <v>105</v>
      </c>
      <c r="K35" s="471">
        <f t="shared" si="1"/>
        <v>24.532710280373831</v>
      </c>
      <c r="L35" s="398"/>
      <c r="M35" s="425"/>
      <c r="N35" s="472"/>
      <c r="O35" s="473"/>
    </row>
    <row r="36" spans="1:15" ht="12.9" thickBot="1" x14ac:dyDescent="0.35">
      <c r="A36" s="388" t="s">
        <v>714</v>
      </c>
      <c r="B36" s="490" t="s">
        <v>715</v>
      </c>
      <c r="C36" s="491">
        <v>454</v>
      </c>
      <c r="D36" s="492">
        <v>547</v>
      </c>
      <c r="E36" s="492">
        <v>547</v>
      </c>
      <c r="F36" s="493">
        <v>79</v>
      </c>
      <c r="G36" s="393"/>
      <c r="H36" s="430"/>
      <c r="I36" s="417"/>
      <c r="J36" s="494">
        <f t="shared" si="0"/>
        <v>79</v>
      </c>
      <c r="K36" s="495">
        <f t="shared" si="1"/>
        <v>14.442413162705666</v>
      </c>
      <c r="L36" s="398"/>
      <c r="M36" s="411"/>
      <c r="N36" s="496"/>
      <c r="O36" s="497"/>
    </row>
    <row r="37" spans="1:15" ht="12.9" thickBot="1" x14ac:dyDescent="0.35">
      <c r="A37" s="435" t="s">
        <v>716</v>
      </c>
      <c r="B37" s="498"/>
      <c r="C37" s="499">
        <f t="shared" ref="C37:I37" si="2">SUM(C27:C36)</f>
        <v>15545</v>
      </c>
      <c r="D37" s="500">
        <f t="shared" si="2"/>
        <v>20808</v>
      </c>
      <c r="E37" s="500">
        <f t="shared" si="2"/>
        <v>20808</v>
      </c>
      <c r="F37" s="442">
        <f t="shared" si="2"/>
        <v>3749</v>
      </c>
      <c r="G37" s="501">
        <f t="shared" si="2"/>
        <v>0</v>
      </c>
      <c r="H37" s="442">
        <f t="shared" si="2"/>
        <v>0</v>
      </c>
      <c r="I37" s="501">
        <f t="shared" si="2"/>
        <v>0</v>
      </c>
      <c r="J37" s="442">
        <f t="shared" si="0"/>
        <v>3749</v>
      </c>
      <c r="K37" s="502">
        <f t="shared" si="1"/>
        <v>18.017108804306037</v>
      </c>
      <c r="L37" s="398"/>
      <c r="M37" s="503">
        <f>SUM(M27:M36)</f>
        <v>0</v>
      </c>
      <c r="N37" s="502">
        <f>SUM(N27:N36)</f>
        <v>0</v>
      </c>
      <c r="O37" s="503">
        <f>SUM(O27:O36)</f>
        <v>0</v>
      </c>
    </row>
    <row r="38" spans="1:15" x14ac:dyDescent="0.3">
      <c r="A38" s="413" t="s">
        <v>717</v>
      </c>
      <c r="B38" s="457">
        <v>601</v>
      </c>
      <c r="C38" s="504">
        <v>0</v>
      </c>
      <c r="D38" s="484">
        <v>0</v>
      </c>
      <c r="E38" s="484">
        <v>0</v>
      </c>
      <c r="F38" s="505">
        <v>0</v>
      </c>
      <c r="G38" s="448"/>
      <c r="H38" s="447"/>
      <c r="I38" s="417"/>
      <c r="J38" s="506">
        <f t="shared" si="0"/>
        <v>0</v>
      </c>
      <c r="K38" s="507" t="e">
        <f t="shared" si="1"/>
        <v>#DIV/0!</v>
      </c>
      <c r="L38" s="398"/>
      <c r="M38" s="449"/>
      <c r="N38" s="486"/>
      <c r="O38" s="487"/>
    </row>
    <row r="39" spans="1:15" x14ac:dyDescent="0.3">
      <c r="A39" s="422" t="s">
        <v>718</v>
      </c>
      <c r="B39" s="467">
        <v>602</v>
      </c>
      <c r="C39" s="508">
        <v>656</v>
      </c>
      <c r="D39" s="488">
        <v>1420</v>
      </c>
      <c r="E39" s="488">
        <v>1420</v>
      </c>
      <c r="F39" s="489">
        <v>61</v>
      </c>
      <c r="G39" s="417"/>
      <c r="H39" s="418"/>
      <c r="I39" s="417"/>
      <c r="J39" s="419">
        <f t="shared" si="0"/>
        <v>61</v>
      </c>
      <c r="K39" s="471">
        <f t="shared" si="1"/>
        <v>4.295774647887324</v>
      </c>
      <c r="L39" s="398"/>
      <c r="M39" s="425"/>
      <c r="N39" s="472"/>
      <c r="O39" s="473"/>
    </row>
    <row r="40" spans="1:15" x14ac:dyDescent="0.3">
      <c r="A40" s="422" t="s">
        <v>719</v>
      </c>
      <c r="B40" s="467">
        <v>604</v>
      </c>
      <c r="C40" s="508">
        <v>226</v>
      </c>
      <c r="D40" s="488">
        <v>300</v>
      </c>
      <c r="E40" s="488">
        <v>300</v>
      </c>
      <c r="F40" s="489">
        <v>21</v>
      </c>
      <c r="G40" s="417"/>
      <c r="H40" s="418"/>
      <c r="I40" s="417"/>
      <c r="J40" s="419">
        <f t="shared" si="0"/>
        <v>21</v>
      </c>
      <c r="K40" s="471">
        <f t="shared" si="1"/>
        <v>7.0000000000000009</v>
      </c>
      <c r="L40" s="398"/>
      <c r="M40" s="425"/>
      <c r="N40" s="472"/>
      <c r="O40" s="473"/>
    </row>
    <row r="41" spans="1:15" x14ac:dyDescent="0.3">
      <c r="A41" s="422" t="s">
        <v>720</v>
      </c>
      <c r="B41" s="467" t="s">
        <v>721</v>
      </c>
      <c r="C41" s="508">
        <v>14044</v>
      </c>
      <c r="D41" s="488">
        <v>18544</v>
      </c>
      <c r="E41" s="488">
        <v>18544</v>
      </c>
      <c r="F41" s="489">
        <v>4770</v>
      </c>
      <c r="G41" s="417"/>
      <c r="H41" s="418"/>
      <c r="I41" s="417"/>
      <c r="J41" s="419">
        <f t="shared" si="0"/>
        <v>4770</v>
      </c>
      <c r="K41" s="471">
        <f t="shared" si="1"/>
        <v>25.722605694564283</v>
      </c>
      <c r="L41" s="398"/>
      <c r="M41" s="425"/>
      <c r="N41" s="472"/>
      <c r="O41" s="473"/>
    </row>
    <row r="42" spans="1:15" ht="12.9" thickBot="1" x14ac:dyDescent="0.35">
      <c r="A42" s="388" t="s">
        <v>722</v>
      </c>
      <c r="B42" s="490" t="s">
        <v>723</v>
      </c>
      <c r="C42" s="509">
        <v>642</v>
      </c>
      <c r="D42" s="492">
        <f>300+250</f>
        <v>550</v>
      </c>
      <c r="E42" s="492">
        <f>300+250</f>
        <v>550</v>
      </c>
      <c r="F42" s="493">
        <v>5</v>
      </c>
      <c r="G42" s="393"/>
      <c r="H42" s="430"/>
      <c r="I42" s="417"/>
      <c r="J42" s="494">
        <f t="shared" si="0"/>
        <v>5</v>
      </c>
      <c r="K42" s="495">
        <f t="shared" si="1"/>
        <v>0.90909090909090906</v>
      </c>
      <c r="L42" s="398"/>
      <c r="M42" s="411"/>
      <c r="N42" s="496"/>
      <c r="O42" s="497"/>
    </row>
    <row r="43" spans="1:15" ht="12.9" thickBot="1" x14ac:dyDescent="0.35">
      <c r="A43" s="435" t="s">
        <v>724</v>
      </c>
      <c r="B43" s="498" t="s">
        <v>683</v>
      </c>
      <c r="C43" s="499">
        <f t="shared" ref="C43:I43" si="3">SUM(C38:C42)</f>
        <v>15568</v>
      </c>
      <c r="D43" s="500">
        <f t="shared" si="3"/>
        <v>20814</v>
      </c>
      <c r="E43" s="500">
        <f t="shared" si="3"/>
        <v>20814</v>
      </c>
      <c r="F43" s="442">
        <f t="shared" si="3"/>
        <v>4857</v>
      </c>
      <c r="G43" s="501">
        <f t="shared" si="3"/>
        <v>0</v>
      </c>
      <c r="H43" s="442">
        <f t="shared" si="3"/>
        <v>0</v>
      </c>
      <c r="I43" s="510">
        <f t="shared" si="3"/>
        <v>0</v>
      </c>
      <c r="J43" s="511">
        <f t="shared" si="0"/>
        <v>4857</v>
      </c>
      <c r="K43" s="512">
        <f t="shared" si="1"/>
        <v>23.335255116748343</v>
      </c>
      <c r="L43" s="398"/>
      <c r="M43" s="503">
        <f>SUM(M38:M42)</f>
        <v>0</v>
      </c>
      <c r="N43" s="502">
        <f>SUM(N38:N42)</f>
        <v>0</v>
      </c>
      <c r="O43" s="503">
        <f>SUM(O38:O42)</f>
        <v>0</v>
      </c>
    </row>
    <row r="44" spans="1:15" s="523" customFormat="1" ht="5.25" customHeight="1" thickBot="1" x14ac:dyDescent="0.35">
      <c r="A44" s="513"/>
      <c r="B44" s="514"/>
      <c r="C44" s="515"/>
      <c r="D44" s="516"/>
      <c r="E44" s="516"/>
      <c r="F44" s="517"/>
      <c r="G44" s="518"/>
      <c r="H44" s="394"/>
      <c r="I44" s="518"/>
      <c r="J44" s="519"/>
      <c r="K44" s="466"/>
      <c r="L44" s="520"/>
      <c r="M44" s="521"/>
      <c r="N44" s="522"/>
      <c r="O44" s="522"/>
    </row>
    <row r="45" spans="1:15" ht="12.9" thickBot="1" x14ac:dyDescent="0.35">
      <c r="A45" s="524" t="s">
        <v>725</v>
      </c>
      <c r="B45" s="498" t="s">
        <v>683</v>
      </c>
      <c r="C45" s="442">
        <f t="shared" ref="C45:I45" si="4">C43-C41</f>
        <v>1524</v>
      </c>
      <c r="D45" s="499">
        <f t="shared" si="4"/>
        <v>2270</v>
      </c>
      <c r="E45" s="499">
        <f t="shared" si="4"/>
        <v>2270</v>
      </c>
      <c r="F45" s="442">
        <f t="shared" si="4"/>
        <v>87</v>
      </c>
      <c r="G45" s="501">
        <f t="shared" si="4"/>
        <v>0</v>
      </c>
      <c r="H45" s="442">
        <f t="shared" si="4"/>
        <v>0</v>
      </c>
      <c r="I45" s="443">
        <f t="shared" si="4"/>
        <v>0</v>
      </c>
      <c r="J45" s="525">
        <f t="shared" si="0"/>
        <v>87</v>
      </c>
      <c r="K45" s="526">
        <f t="shared" si="1"/>
        <v>3.8325991189427313</v>
      </c>
      <c r="L45" s="398"/>
      <c r="M45" s="503">
        <f>M43-M41</f>
        <v>0</v>
      </c>
      <c r="N45" s="502">
        <f>N43-N41</f>
        <v>0</v>
      </c>
      <c r="O45" s="503">
        <f>O43-O41</f>
        <v>0</v>
      </c>
    </row>
    <row r="46" spans="1:15" ht="12.9" thickBot="1" x14ac:dyDescent="0.35">
      <c r="A46" s="435" t="s">
        <v>726</v>
      </c>
      <c r="B46" s="498" t="s">
        <v>683</v>
      </c>
      <c r="C46" s="442">
        <f t="shared" ref="C46:I46" si="5">C43-C37</f>
        <v>23</v>
      </c>
      <c r="D46" s="499">
        <f t="shared" si="5"/>
        <v>6</v>
      </c>
      <c r="E46" s="499">
        <f t="shared" si="5"/>
        <v>6</v>
      </c>
      <c r="F46" s="442">
        <f t="shared" si="5"/>
        <v>1108</v>
      </c>
      <c r="G46" s="501">
        <f t="shared" si="5"/>
        <v>0</v>
      </c>
      <c r="H46" s="442">
        <f t="shared" si="5"/>
        <v>0</v>
      </c>
      <c r="I46" s="443">
        <f t="shared" si="5"/>
        <v>0</v>
      </c>
      <c r="J46" s="525">
        <f t="shared" si="0"/>
        <v>1108</v>
      </c>
      <c r="K46" s="526">
        <f t="shared" si="1"/>
        <v>18466.666666666664</v>
      </c>
      <c r="L46" s="398"/>
      <c r="M46" s="503">
        <f>M43-M37</f>
        <v>0</v>
      </c>
      <c r="N46" s="502">
        <f>N43-N37</f>
        <v>0</v>
      </c>
      <c r="O46" s="503">
        <f>O43-O37</f>
        <v>0</v>
      </c>
    </row>
    <row r="47" spans="1:15" ht="12.9" thickBot="1" x14ac:dyDescent="0.35">
      <c r="A47" s="527" t="s">
        <v>727</v>
      </c>
      <c r="B47" s="528" t="s">
        <v>683</v>
      </c>
      <c r="C47" s="442">
        <f t="shared" ref="C47:I47" si="6">C46-C41</f>
        <v>-14021</v>
      </c>
      <c r="D47" s="499">
        <f t="shared" si="6"/>
        <v>-18538</v>
      </c>
      <c r="E47" s="499">
        <f t="shared" si="6"/>
        <v>-18538</v>
      </c>
      <c r="F47" s="442">
        <f t="shared" si="6"/>
        <v>-3662</v>
      </c>
      <c r="G47" s="501">
        <f t="shared" si="6"/>
        <v>0</v>
      </c>
      <c r="H47" s="442">
        <f t="shared" si="6"/>
        <v>0</v>
      </c>
      <c r="I47" s="443">
        <f t="shared" si="6"/>
        <v>0</v>
      </c>
      <c r="J47" s="525">
        <f t="shared" si="0"/>
        <v>-3662</v>
      </c>
      <c r="K47" s="503">
        <f t="shared" si="1"/>
        <v>19.754018772251591</v>
      </c>
      <c r="L47" s="398"/>
      <c r="M47" s="503">
        <f>M46-M41</f>
        <v>0</v>
      </c>
      <c r="N47" s="502">
        <f>N46-N41</f>
        <v>0</v>
      </c>
      <c r="O47" s="503">
        <f>O46-O41</f>
        <v>0</v>
      </c>
    </row>
    <row r="50" spans="1:10" ht="14.15" x14ac:dyDescent="0.35">
      <c r="A50" s="529" t="s">
        <v>728</v>
      </c>
    </row>
    <row r="51" spans="1:10" s="376" customFormat="1" ht="14.15" x14ac:dyDescent="0.35">
      <c r="A51" s="530" t="s">
        <v>729</v>
      </c>
      <c r="B51" s="531"/>
      <c r="E51" s="352"/>
      <c r="F51" s="352"/>
      <c r="G51" s="352"/>
      <c r="H51" s="352"/>
      <c r="I51" s="352"/>
      <c r="J51" s="352"/>
    </row>
    <row r="52" spans="1:10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0" x14ac:dyDescent="0.3">
      <c r="A56" s="350" t="s">
        <v>732</v>
      </c>
    </row>
    <row r="58" spans="1:10" x14ac:dyDescent="0.3">
      <c r="A58" s="350" t="s">
        <v>733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50" customWidth="1"/>
    <col min="2" max="2" width="7.3046875" style="351" customWidth="1"/>
    <col min="3" max="4" width="11.53515625" style="349" customWidth="1"/>
    <col min="5" max="5" width="11.53515625" style="353" customWidth="1"/>
    <col min="6" max="6" width="11.3828125" style="353" customWidth="1"/>
    <col min="7" max="7" width="9.84375" style="353" customWidth="1"/>
    <col min="8" max="8" width="9.15234375" style="353" customWidth="1"/>
    <col min="9" max="9" width="9.3046875" style="353" customWidth="1"/>
    <col min="10" max="10" width="9.15234375" style="353" customWidth="1"/>
    <col min="11" max="11" width="12" style="349" customWidth="1"/>
    <col min="12" max="12" width="8.69140625" style="349"/>
    <col min="13" max="13" width="11.84375" style="349" customWidth="1"/>
    <col min="14" max="14" width="12.53515625" style="349" customWidth="1"/>
    <col min="15" max="15" width="11.84375" style="349" customWidth="1"/>
    <col min="16" max="16" width="12" style="349" customWidth="1"/>
    <col min="17" max="16384" width="8.69140625" style="349"/>
  </cols>
  <sheetData>
    <row r="1" spans="1:16" ht="24" customHeight="1" x14ac:dyDescent="0.6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x14ac:dyDescent="0.3">
      <c r="O2" s="354"/>
    </row>
    <row r="3" spans="1:16" ht="17.600000000000001" x14ac:dyDescent="0.4">
      <c r="A3" s="536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thickBot="1" x14ac:dyDescent="0.35">
      <c r="B6" s="359"/>
      <c r="C6" s="360"/>
      <c r="F6" s="356"/>
      <c r="G6" s="356"/>
    </row>
    <row r="7" spans="1:16" ht="24.75" customHeight="1" thickBot="1" x14ac:dyDescent="0.45">
      <c r="A7" s="537" t="s">
        <v>660</v>
      </c>
      <c r="B7" s="362"/>
      <c r="C7" s="363" t="s">
        <v>734</v>
      </c>
      <c r="D7" s="538"/>
      <c r="E7" s="538"/>
      <c r="F7" s="538"/>
      <c r="G7" s="539"/>
      <c r="H7" s="539"/>
      <c r="I7" s="539"/>
      <c r="J7" s="539"/>
      <c r="K7" s="539"/>
      <c r="L7" s="539"/>
      <c r="M7" s="539"/>
      <c r="N7" s="539"/>
      <c r="O7" s="540"/>
    </row>
    <row r="8" spans="1:16" ht="23.25" customHeight="1" thickBot="1" x14ac:dyDescent="0.35">
      <c r="A8" s="358" t="s">
        <v>662</v>
      </c>
      <c r="F8" s="356"/>
      <c r="G8" s="356"/>
    </row>
    <row r="9" spans="1:16" s="376" customFormat="1" ht="12.9" thickBot="1" x14ac:dyDescent="0.35">
      <c r="A9" s="366"/>
      <c r="B9" s="367"/>
      <c r="C9" s="368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M9" s="367" t="s">
        <v>668</v>
      </c>
      <c r="N9" s="367" t="s">
        <v>669</v>
      </c>
      <c r="O9" s="367" t="s">
        <v>668</v>
      </c>
    </row>
    <row r="10" spans="1:16" s="376" customFormat="1" ht="12.9" thickBot="1" x14ac:dyDescent="0.35">
      <c r="A10" s="377" t="s">
        <v>670</v>
      </c>
      <c r="B10" s="378" t="s">
        <v>671</v>
      </c>
      <c r="C10" s="541" t="s">
        <v>672</v>
      </c>
      <c r="D10" s="380">
        <v>2022</v>
      </c>
      <c r="E10" s="381">
        <v>2022</v>
      </c>
      <c r="F10" s="382" t="s">
        <v>673</v>
      </c>
      <c r="G10" s="542" t="s">
        <v>674</v>
      </c>
      <c r="H10" s="542" t="s">
        <v>675</v>
      </c>
      <c r="I10" s="543" t="s">
        <v>676</v>
      </c>
      <c r="J10" s="385" t="s">
        <v>677</v>
      </c>
      <c r="K10" s="386" t="s">
        <v>678</v>
      </c>
      <c r="M10" s="387" t="s">
        <v>679</v>
      </c>
      <c r="N10" s="378" t="s">
        <v>680</v>
      </c>
      <c r="O10" s="378" t="s">
        <v>681</v>
      </c>
    </row>
    <row r="11" spans="1:16" s="376" customFormat="1" x14ac:dyDescent="0.3">
      <c r="A11" s="388" t="s">
        <v>682</v>
      </c>
      <c r="B11" s="389"/>
      <c r="C11" s="544">
        <v>23</v>
      </c>
      <c r="D11" s="391">
        <v>23</v>
      </c>
      <c r="E11" s="391">
        <v>23</v>
      </c>
      <c r="F11" s="392">
        <v>23</v>
      </c>
      <c r="G11" s="545"/>
      <c r="H11" s="546"/>
      <c r="I11" s="547"/>
      <c r="J11" s="396" t="s">
        <v>683</v>
      </c>
      <c r="K11" s="397" t="s">
        <v>683</v>
      </c>
      <c r="L11" s="398"/>
      <c r="M11" s="548"/>
      <c r="N11" s="400"/>
      <c r="O11" s="546"/>
    </row>
    <row r="12" spans="1:16" s="376" customFormat="1" ht="12.9" thickBot="1" x14ac:dyDescent="0.35">
      <c r="A12" s="401" t="s">
        <v>684</v>
      </c>
      <c r="B12" s="402"/>
      <c r="C12" s="549">
        <v>21.3</v>
      </c>
      <c r="D12" s="550">
        <v>21.3</v>
      </c>
      <c r="E12" s="550">
        <v>21.3</v>
      </c>
      <c r="F12" s="551">
        <v>21.3</v>
      </c>
      <c r="G12" s="552"/>
      <c r="H12" s="553"/>
      <c r="I12" s="554"/>
      <c r="J12" s="409"/>
      <c r="K12" s="410" t="s">
        <v>683</v>
      </c>
      <c r="L12" s="398"/>
      <c r="M12" s="555"/>
      <c r="N12" s="556"/>
      <c r="O12" s="557"/>
    </row>
    <row r="13" spans="1:16" s="376" customFormat="1" x14ac:dyDescent="0.3">
      <c r="A13" s="413" t="s">
        <v>735</v>
      </c>
      <c r="B13" s="414" t="s">
        <v>686</v>
      </c>
      <c r="C13" s="558">
        <v>8737</v>
      </c>
      <c r="D13" s="391" t="s">
        <v>683</v>
      </c>
      <c r="E13" s="391" t="s">
        <v>683</v>
      </c>
      <c r="F13" s="416">
        <v>8778</v>
      </c>
      <c r="G13" s="417"/>
      <c r="H13" s="418"/>
      <c r="I13" s="417"/>
      <c r="J13" s="419" t="s">
        <v>683</v>
      </c>
      <c r="K13" s="420" t="s">
        <v>683</v>
      </c>
      <c r="L13" s="398"/>
      <c r="M13" s="559"/>
      <c r="N13" s="418"/>
      <c r="O13" s="418"/>
    </row>
    <row r="14" spans="1:16" s="376" customFormat="1" x14ac:dyDescent="0.3">
      <c r="A14" s="422" t="s">
        <v>736</v>
      </c>
      <c r="B14" s="414" t="s">
        <v>688</v>
      </c>
      <c r="C14" s="558">
        <v>8274</v>
      </c>
      <c r="D14" s="423" t="s">
        <v>683</v>
      </c>
      <c r="E14" s="423" t="s">
        <v>683</v>
      </c>
      <c r="F14" s="424">
        <v>8320</v>
      </c>
      <c r="G14" s="560"/>
      <c r="H14" s="418"/>
      <c r="I14" s="417"/>
      <c r="J14" s="419" t="s">
        <v>683</v>
      </c>
      <c r="K14" s="420" t="s">
        <v>683</v>
      </c>
      <c r="L14" s="398"/>
      <c r="M14" s="560"/>
      <c r="N14" s="418"/>
      <c r="O14" s="418"/>
    </row>
    <row r="15" spans="1:16" s="376" customFormat="1" x14ac:dyDescent="0.3">
      <c r="A15" s="422" t="s">
        <v>689</v>
      </c>
      <c r="B15" s="414" t="s">
        <v>690</v>
      </c>
      <c r="C15" s="558">
        <v>22</v>
      </c>
      <c r="D15" s="423" t="s">
        <v>683</v>
      </c>
      <c r="E15" s="423" t="s">
        <v>683</v>
      </c>
      <c r="F15" s="424">
        <v>47</v>
      </c>
      <c r="G15" s="560"/>
      <c r="H15" s="418"/>
      <c r="I15" s="417"/>
      <c r="J15" s="419" t="s">
        <v>683</v>
      </c>
      <c r="K15" s="420" t="s">
        <v>683</v>
      </c>
      <c r="L15" s="398"/>
      <c r="M15" s="560"/>
      <c r="N15" s="418"/>
      <c r="O15" s="418"/>
    </row>
    <row r="16" spans="1:16" s="376" customFormat="1" x14ac:dyDescent="0.3">
      <c r="A16" s="422" t="s">
        <v>691</v>
      </c>
      <c r="B16" s="414" t="s">
        <v>683</v>
      </c>
      <c r="C16" s="558">
        <v>654</v>
      </c>
      <c r="D16" s="423" t="s">
        <v>683</v>
      </c>
      <c r="E16" s="423" t="s">
        <v>683</v>
      </c>
      <c r="F16" s="424">
        <v>11202</v>
      </c>
      <c r="G16" s="560"/>
      <c r="H16" s="418"/>
      <c r="I16" s="417"/>
      <c r="J16" s="419" t="s">
        <v>683</v>
      </c>
      <c r="K16" s="420" t="s">
        <v>683</v>
      </c>
      <c r="L16" s="398"/>
      <c r="M16" s="560"/>
      <c r="N16" s="418"/>
      <c r="O16" s="418"/>
    </row>
    <row r="17" spans="1:15" s="376" customFormat="1" ht="12.9" thickBot="1" x14ac:dyDescent="0.35">
      <c r="A17" s="388" t="s">
        <v>692</v>
      </c>
      <c r="B17" s="426" t="s">
        <v>693</v>
      </c>
      <c r="C17" s="515">
        <v>2813</v>
      </c>
      <c r="D17" s="428" t="s">
        <v>683</v>
      </c>
      <c r="E17" s="428" t="s">
        <v>683</v>
      </c>
      <c r="F17" s="429">
        <v>3361</v>
      </c>
      <c r="G17" s="561"/>
      <c r="H17" s="430"/>
      <c r="I17" s="431"/>
      <c r="J17" s="432" t="s">
        <v>683</v>
      </c>
      <c r="K17" s="397" t="s">
        <v>683</v>
      </c>
      <c r="L17" s="398"/>
      <c r="M17" s="561"/>
      <c r="N17" s="430"/>
      <c r="O17" s="430"/>
    </row>
    <row r="18" spans="1:15" s="376" customFormat="1" ht="12.9" thickBot="1" x14ac:dyDescent="0.35">
      <c r="A18" s="435" t="s">
        <v>694</v>
      </c>
      <c r="B18" s="562"/>
      <c r="C18" s="437">
        <f>C13-C14+C15+C16+C17</f>
        <v>3952</v>
      </c>
      <c r="D18" s="437" t="s">
        <v>683</v>
      </c>
      <c r="E18" s="437" t="s">
        <v>683</v>
      </c>
      <c r="F18" s="438">
        <f>F13-F14+F15+F16+F17</f>
        <v>15068</v>
      </c>
      <c r="G18" s="438">
        <f t="shared" ref="G18:H18" si="0">G13-G14+G15+G16+G17</f>
        <v>0</v>
      </c>
      <c r="H18" s="438">
        <f t="shared" si="0"/>
        <v>0</v>
      </c>
      <c r="I18" s="438">
        <f>I13-I14+I15+I16+I17</f>
        <v>0</v>
      </c>
      <c r="J18" s="442" t="s">
        <v>683</v>
      </c>
      <c r="K18" s="443" t="s">
        <v>683</v>
      </c>
      <c r="L18" s="398"/>
      <c r="M18" s="563"/>
      <c r="N18" s="564"/>
      <c r="O18" s="564"/>
    </row>
    <row r="19" spans="1:15" s="376" customFormat="1" x14ac:dyDescent="0.3">
      <c r="A19" s="388" t="s">
        <v>695</v>
      </c>
      <c r="B19" s="426">
        <v>401</v>
      </c>
      <c r="C19" s="515">
        <v>478</v>
      </c>
      <c r="D19" s="391" t="s">
        <v>683</v>
      </c>
      <c r="E19" s="391" t="s">
        <v>683</v>
      </c>
      <c r="F19" s="429">
        <v>472</v>
      </c>
      <c r="G19" s="565"/>
      <c r="H19" s="447"/>
      <c r="I19" s="448"/>
      <c r="J19" s="432" t="s">
        <v>683</v>
      </c>
      <c r="K19" s="397" t="s">
        <v>683</v>
      </c>
      <c r="L19" s="398"/>
      <c r="M19" s="565"/>
      <c r="N19" s="447"/>
      <c r="O19" s="447"/>
    </row>
    <row r="20" spans="1:15" s="376" customFormat="1" x14ac:dyDescent="0.3">
      <c r="A20" s="422" t="s">
        <v>696</v>
      </c>
      <c r="B20" s="414" t="s">
        <v>697</v>
      </c>
      <c r="C20" s="558">
        <v>1611</v>
      </c>
      <c r="D20" s="423" t="s">
        <v>683</v>
      </c>
      <c r="E20" s="423" t="s">
        <v>683</v>
      </c>
      <c r="F20" s="424">
        <v>1621</v>
      </c>
      <c r="G20" s="560"/>
      <c r="H20" s="418"/>
      <c r="I20" s="417"/>
      <c r="J20" s="419" t="s">
        <v>683</v>
      </c>
      <c r="K20" s="420" t="s">
        <v>683</v>
      </c>
      <c r="L20" s="398"/>
      <c r="M20" s="560"/>
      <c r="N20" s="418"/>
      <c r="O20" s="418"/>
    </row>
    <row r="21" spans="1:15" s="376" customFormat="1" x14ac:dyDescent="0.3">
      <c r="A21" s="422" t="s">
        <v>698</v>
      </c>
      <c r="B21" s="414" t="s">
        <v>683</v>
      </c>
      <c r="C21" s="558">
        <v>0</v>
      </c>
      <c r="D21" s="423" t="s">
        <v>683</v>
      </c>
      <c r="E21" s="423" t="s">
        <v>683</v>
      </c>
      <c r="F21" s="424">
        <v>0</v>
      </c>
      <c r="G21" s="560"/>
      <c r="H21" s="418"/>
      <c r="I21" s="417"/>
      <c r="J21" s="419" t="s">
        <v>683</v>
      </c>
      <c r="K21" s="420" t="s">
        <v>683</v>
      </c>
      <c r="L21" s="398"/>
      <c r="M21" s="560"/>
      <c r="N21" s="418"/>
      <c r="O21" s="418"/>
    </row>
    <row r="22" spans="1:15" s="376" customFormat="1" x14ac:dyDescent="0.3">
      <c r="A22" s="422" t="s">
        <v>699</v>
      </c>
      <c r="B22" s="414" t="s">
        <v>683</v>
      </c>
      <c r="C22" s="558">
        <v>1843</v>
      </c>
      <c r="D22" s="423" t="s">
        <v>683</v>
      </c>
      <c r="E22" s="423" t="s">
        <v>683</v>
      </c>
      <c r="F22" s="424">
        <v>12295</v>
      </c>
      <c r="G22" s="560"/>
      <c r="H22" s="418"/>
      <c r="I22" s="417"/>
      <c r="J22" s="419" t="s">
        <v>683</v>
      </c>
      <c r="K22" s="420" t="s">
        <v>683</v>
      </c>
      <c r="L22" s="398"/>
      <c r="M22" s="560"/>
      <c r="N22" s="418"/>
      <c r="O22" s="418"/>
    </row>
    <row r="23" spans="1:15" s="376" customFormat="1" ht="12.9" thickBot="1" x14ac:dyDescent="0.35">
      <c r="A23" s="401" t="s">
        <v>700</v>
      </c>
      <c r="B23" s="450" t="s">
        <v>683</v>
      </c>
      <c r="C23" s="558">
        <v>0</v>
      </c>
      <c r="D23" s="428" t="s">
        <v>683</v>
      </c>
      <c r="E23" s="428" t="s">
        <v>683</v>
      </c>
      <c r="F23" s="452">
        <v>0</v>
      </c>
      <c r="G23" s="566"/>
      <c r="H23" s="430"/>
      <c r="I23" s="431"/>
      <c r="J23" s="453" t="s">
        <v>683</v>
      </c>
      <c r="K23" s="454" t="s">
        <v>683</v>
      </c>
      <c r="L23" s="398"/>
      <c r="M23" s="566"/>
      <c r="N23" s="430"/>
      <c r="O23" s="479"/>
    </row>
    <row r="24" spans="1:15" s="376" customFormat="1" x14ac:dyDescent="0.3">
      <c r="A24" s="456" t="s">
        <v>701</v>
      </c>
      <c r="B24" s="457" t="s">
        <v>683</v>
      </c>
      <c r="C24" s="567">
        <v>13188</v>
      </c>
      <c r="D24" s="459">
        <v>14454</v>
      </c>
      <c r="E24" s="459">
        <v>14454</v>
      </c>
      <c r="F24" s="460">
        <v>3613</v>
      </c>
      <c r="G24" s="568"/>
      <c r="H24" s="569"/>
      <c r="I24" s="568"/>
      <c r="J24" s="525">
        <f t="shared" ref="J24:J47" si="1">SUM(F24:I24)</f>
        <v>3613</v>
      </c>
      <c r="K24" s="526">
        <f t="shared" ref="K24:K47" si="2">(J24/E24)*100</f>
        <v>24.996540749965408</v>
      </c>
      <c r="L24" s="398"/>
      <c r="M24" s="570"/>
      <c r="N24" s="569"/>
      <c r="O24" s="571"/>
    </row>
    <row r="25" spans="1:15" s="376" customFormat="1" x14ac:dyDescent="0.3">
      <c r="A25" s="422" t="s">
        <v>702</v>
      </c>
      <c r="B25" s="467" t="s">
        <v>683</v>
      </c>
      <c r="C25" s="558">
        <v>0</v>
      </c>
      <c r="D25" s="469">
        <v>0</v>
      </c>
      <c r="E25" s="469">
        <v>0</v>
      </c>
      <c r="F25" s="470">
        <v>0</v>
      </c>
      <c r="G25" s="572"/>
      <c r="H25" s="573"/>
      <c r="I25" s="572"/>
      <c r="J25" s="574">
        <f t="shared" si="1"/>
        <v>0</v>
      </c>
      <c r="K25" s="575" t="e">
        <f t="shared" si="2"/>
        <v>#DIV/0!</v>
      </c>
      <c r="L25" s="398"/>
      <c r="M25" s="576"/>
      <c r="N25" s="573"/>
      <c r="O25" s="577"/>
    </row>
    <row r="26" spans="1:15" s="376" customFormat="1" ht="12.9" thickBot="1" x14ac:dyDescent="0.35">
      <c r="A26" s="401" t="s">
        <v>703</v>
      </c>
      <c r="B26" s="474">
        <v>672</v>
      </c>
      <c r="C26" s="578">
        <v>10950</v>
      </c>
      <c r="D26" s="476">
        <v>12332</v>
      </c>
      <c r="E26" s="476">
        <v>12332</v>
      </c>
      <c r="F26" s="477">
        <v>3083</v>
      </c>
      <c r="G26" s="579"/>
      <c r="H26" s="580"/>
      <c r="I26" s="581"/>
      <c r="J26" s="582">
        <f t="shared" si="1"/>
        <v>3083</v>
      </c>
      <c r="K26" s="583">
        <f t="shared" si="2"/>
        <v>25</v>
      </c>
      <c r="L26" s="398"/>
      <c r="M26" s="584"/>
      <c r="N26" s="580"/>
      <c r="O26" s="585"/>
    </row>
    <row r="27" spans="1:15" s="376" customFormat="1" x14ac:dyDescent="0.3">
      <c r="A27" s="413" t="s">
        <v>704</v>
      </c>
      <c r="B27" s="457">
        <v>501</v>
      </c>
      <c r="C27" s="558">
        <v>1607</v>
      </c>
      <c r="D27" s="586">
        <v>1572</v>
      </c>
      <c r="E27" s="586">
        <v>1572</v>
      </c>
      <c r="F27" s="485">
        <v>472</v>
      </c>
      <c r="G27" s="448"/>
      <c r="H27" s="447"/>
      <c r="I27" s="448"/>
      <c r="J27" s="525">
        <f t="shared" si="1"/>
        <v>472</v>
      </c>
      <c r="K27" s="526">
        <f t="shared" si="2"/>
        <v>30.025445292620866</v>
      </c>
      <c r="L27" s="398"/>
      <c r="M27" s="565"/>
      <c r="N27" s="587"/>
      <c r="O27" s="416"/>
    </row>
    <row r="28" spans="1:15" s="376" customFormat="1" x14ac:dyDescent="0.3">
      <c r="A28" s="422" t="s">
        <v>705</v>
      </c>
      <c r="B28" s="467">
        <v>502</v>
      </c>
      <c r="C28" s="558">
        <v>613</v>
      </c>
      <c r="D28" s="588">
        <v>1252</v>
      </c>
      <c r="E28" s="588">
        <v>1252</v>
      </c>
      <c r="F28" s="489">
        <v>103</v>
      </c>
      <c r="G28" s="417"/>
      <c r="H28" s="418"/>
      <c r="I28" s="417"/>
      <c r="J28" s="574">
        <f t="shared" si="1"/>
        <v>103</v>
      </c>
      <c r="K28" s="575">
        <f t="shared" si="2"/>
        <v>8.2268370607028753</v>
      </c>
      <c r="L28" s="398"/>
      <c r="M28" s="560"/>
      <c r="N28" s="589"/>
      <c r="O28" s="424"/>
    </row>
    <row r="29" spans="1:15" s="376" customFormat="1" x14ac:dyDescent="0.3">
      <c r="A29" s="422" t="s">
        <v>706</v>
      </c>
      <c r="B29" s="467">
        <v>504</v>
      </c>
      <c r="C29" s="558">
        <v>0</v>
      </c>
      <c r="D29" s="588">
        <v>0</v>
      </c>
      <c r="E29" s="588">
        <v>0</v>
      </c>
      <c r="F29" s="489">
        <v>0</v>
      </c>
      <c r="G29" s="417"/>
      <c r="H29" s="418"/>
      <c r="I29" s="417"/>
      <c r="J29" s="574">
        <f t="shared" si="1"/>
        <v>0</v>
      </c>
      <c r="K29" s="575" t="e">
        <f t="shared" si="2"/>
        <v>#DIV/0!</v>
      </c>
      <c r="L29" s="398"/>
      <c r="M29" s="560"/>
      <c r="N29" s="589"/>
      <c r="O29" s="424"/>
    </row>
    <row r="30" spans="1:15" s="376" customFormat="1" x14ac:dyDescent="0.3">
      <c r="A30" s="422" t="s">
        <v>707</v>
      </c>
      <c r="B30" s="467">
        <v>511</v>
      </c>
      <c r="C30" s="558">
        <v>51</v>
      </c>
      <c r="D30" s="588">
        <v>40</v>
      </c>
      <c r="E30" s="588">
        <v>40</v>
      </c>
      <c r="F30" s="489">
        <v>6</v>
      </c>
      <c r="G30" s="417"/>
      <c r="H30" s="418"/>
      <c r="I30" s="417"/>
      <c r="J30" s="574">
        <f t="shared" si="1"/>
        <v>6</v>
      </c>
      <c r="K30" s="575">
        <f t="shared" si="2"/>
        <v>15</v>
      </c>
      <c r="L30" s="398"/>
      <c r="M30" s="560"/>
      <c r="N30" s="589"/>
      <c r="O30" s="424"/>
    </row>
    <row r="31" spans="1:15" s="376" customFormat="1" x14ac:dyDescent="0.3">
      <c r="A31" s="422" t="s">
        <v>708</v>
      </c>
      <c r="B31" s="467">
        <v>518</v>
      </c>
      <c r="C31" s="558">
        <v>404</v>
      </c>
      <c r="D31" s="588">
        <v>593</v>
      </c>
      <c r="E31" s="588">
        <v>593</v>
      </c>
      <c r="F31" s="489">
        <v>142</v>
      </c>
      <c r="G31" s="417"/>
      <c r="H31" s="418"/>
      <c r="I31" s="417"/>
      <c r="J31" s="574">
        <f t="shared" si="1"/>
        <v>142</v>
      </c>
      <c r="K31" s="575">
        <f t="shared" si="2"/>
        <v>23.946037099494095</v>
      </c>
      <c r="L31" s="398"/>
      <c r="M31" s="560"/>
      <c r="N31" s="589"/>
      <c r="O31" s="424"/>
    </row>
    <row r="32" spans="1:15" s="376" customFormat="1" x14ac:dyDescent="0.3">
      <c r="A32" s="422" t="s">
        <v>709</v>
      </c>
      <c r="B32" s="467">
        <v>521</v>
      </c>
      <c r="C32" s="558">
        <v>7877</v>
      </c>
      <c r="D32" s="588">
        <v>8089</v>
      </c>
      <c r="E32" s="588">
        <v>8089</v>
      </c>
      <c r="F32" s="489">
        <v>1747</v>
      </c>
      <c r="G32" s="417"/>
      <c r="H32" s="418"/>
      <c r="I32" s="417"/>
      <c r="J32" s="574">
        <f t="shared" si="1"/>
        <v>1747</v>
      </c>
      <c r="K32" s="575">
        <f t="shared" si="2"/>
        <v>21.597230807269131</v>
      </c>
      <c r="L32" s="398"/>
      <c r="M32" s="560"/>
      <c r="N32" s="589"/>
      <c r="O32" s="424"/>
    </row>
    <row r="33" spans="1:15" s="376" customFormat="1" x14ac:dyDescent="0.3">
      <c r="A33" s="422" t="s">
        <v>710</v>
      </c>
      <c r="B33" s="467" t="s">
        <v>711</v>
      </c>
      <c r="C33" s="558">
        <v>2930</v>
      </c>
      <c r="D33" s="588">
        <v>3099</v>
      </c>
      <c r="E33" s="588">
        <v>3099</v>
      </c>
      <c r="F33" s="489">
        <v>627</v>
      </c>
      <c r="G33" s="417"/>
      <c r="H33" s="418"/>
      <c r="I33" s="417"/>
      <c r="J33" s="574">
        <f t="shared" si="1"/>
        <v>627</v>
      </c>
      <c r="K33" s="575">
        <f t="shared" si="2"/>
        <v>20.232333010648595</v>
      </c>
      <c r="L33" s="398"/>
      <c r="M33" s="560"/>
      <c r="N33" s="589"/>
      <c r="O33" s="424"/>
    </row>
    <row r="34" spans="1:15" s="376" customFormat="1" x14ac:dyDescent="0.3">
      <c r="A34" s="422" t="s">
        <v>712</v>
      </c>
      <c r="B34" s="467">
        <v>557</v>
      </c>
      <c r="C34" s="558">
        <v>0</v>
      </c>
      <c r="D34" s="588">
        <v>0</v>
      </c>
      <c r="E34" s="588">
        <v>0</v>
      </c>
      <c r="F34" s="489">
        <v>0</v>
      </c>
      <c r="G34" s="417"/>
      <c r="H34" s="418"/>
      <c r="I34" s="417"/>
      <c r="J34" s="574">
        <f t="shared" si="1"/>
        <v>0</v>
      </c>
      <c r="K34" s="575" t="e">
        <f t="shared" si="2"/>
        <v>#DIV/0!</v>
      </c>
      <c r="L34" s="398"/>
      <c r="M34" s="560"/>
      <c r="N34" s="589"/>
      <c r="O34" s="424"/>
    </row>
    <row r="35" spans="1:15" s="376" customFormat="1" x14ac:dyDescent="0.3">
      <c r="A35" s="422" t="s">
        <v>713</v>
      </c>
      <c r="B35" s="467">
        <v>551</v>
      </c>
      <c r="C35" s="558">
        <v>25</v>
      </c>
      <c r="D35" s="588">
        <v>24</v>
      </c>
      <c r="E35" s="588">
        <v>24</v>
      </c>
      <c r="F35" s="489">
        <v>6</v>
      </c>
      <c r="G35" s="417"/>
      <c r="H35" s="418"/>
      <c r="I35" s="417"/>
      <c r="J35" s="574">
        <f t="shared" si="1"/>
        <v>6</v>
      </c>
      <c r="K35" s="575">
        <f t="shared" si="2"/>
        <v>25</v>
      </c>
      <c r="L35" s="398"/>
      <c r="M35" s="560"/>
      <c r="N35" s="589"/>
      <c r="O35" s="424"/>
    </row>
    <row r="36" spans="1:15" s="376" customFormat="1" ht="12.9" thickBot="1" x14ac:dyDescent="0.35">
      <c r="A36" s="388" t="s">
        <v>714</v>
      </c>
      <c r="B36" s="490" t="s">
        <v>715</v>
      </c>
      <c r="C36" s="590">
        <v>422</v>
      </c>
      <c r="D36" s="591">
        <v>505</v>
      </c>
      <c r="E36" s="591">
        <v>505</v>
      </c>
      <c r="F36" s="493">
        <v>46</v>
      </c>
      <c r="G36" s="393"/>
      <c r="H36" s="430"/>
      <c r="I36" s="417"/>
      <c r="J36" s="582">
        <f t="shared" si="1"/>
        <v>46</v>
      </c>
      <c r="K36" s="583">
        <f t="shared" si="2"/>
        <v>9.1089108910891081</v>
      </c>
      <c r="L36" s="398"/>
      <c r="M36" s="566"/>
      <c r="N36" s="592"/>
      <c r="O36" s="452"/>
    </row>
    <row r="37" spans="1:15" s="376" customFormat="1" ht="12.9" thickBot="1" x14ac:dyDescent="0.35">
      <c r="A37" s="435" t="s">
        <v>716</v>
      </c>
      <c r="B37" s="498"/>
      <c r="C37" s="499">
        <f t="shared" ref="C37:I37" si="3">SUM(C27:C36)</f>
        <v>13929</v>
      </c>
      <c r="D37" s="500">
        <f t="shared" si="3"/>
        <v>15174</v>
      </c>
      <c r="E37" s="500">
        <f t="shared" ref="E37" si="4">SUM(E27:E36)</f>
        <v>15174</v>
      </c>
      <c r="F37" s="442">
        <f t="shared" si="3"/>
        <v>3149</v>
      </c>
      <c r="G37" s="501">
        <f t="shared" si="3"/>
        <v>0</v>
      </c>
      <c r="H37" s="442">
        <f t="shared" si="3"/>
        <v>0</v>
      </c>
      <c r="I37" s="501">
        <f t="shared" si="3"/>
        <v>0</v>
      </c>
      <c r="J37" s="499">
        <f t="shared" si="1"/>
        <v>3149</v>
      </c>
      <c r="K37" s="503">
        <f t="shared" si="2"/>
        <v>20.752603136944774</v>
      </c>
      <c r="L37" s="398"/>
      <c r="M37" s="442">
        <f>SUM(M27:M36)</f>
        <v>0</v>
      </c>
      <c r="N37" s="443">
        <f>SUM(N27:N36)</f>
        <v>0</v>
      </c>
      <c r="O37" s="442">
        <f>SUM(O27:O36)</f>
        <v>0</v>
      </c>
    </row>
    <row r="38" spans="1:15" s="376" customFormat="1" x14ac:dyDescent="0.3">
      <c r="A38" s="413" t="s">
        <v>717</v>
      </c>
      <c r="B38" s="457">
        <v>601</v>
      </c>
      <c r="C38" s="593">
        <v>0</v>
      </c>
      <c r="D38" s="586">
        <v>0</v>
      </c>
      <c r="E38" s="586">
        <v>0</v>
      </c>
      <c r="F38" s="505">
        <v>0</v>
      </c>
      <c r="G38" s="448"/>
      <c r="H38" s="447"/>
      <c r="I38" s="417"/>
      <c r="J38" s="525">
        <f t="shared" si="1"/>
        <v>0</v>
      </c>
      <c r="K38" s="526" t="e">
        <f t="shared" si="2"/>
        <v>#DIV/0!</v>
      </c>
      <c r="L38" s="398"/>
      <c r="M38" s="565"/>
      <c r="N38" s="587"/>
      <c r="O38" s="416"/>
    </row>
    <row r="39" spans="1:15" s="376" customFormat="1" x14ac:dyDescent="0.3">
      <c r="A39" s="422" t="s">
        <v>718</v>
      </c>
      <c r="B39" s="467">
        <v>602</v>
      </c>
      <c r="C39" s="558">
        <v>414</v>
      </c>
      <c r="D39" s="588">
        <v>470</v>
      </c>
      <c r="E39" s="588">
        <v>470</v>
      </c>
      <c r="F39" s="489">
        <v>161</v>
      </c>
      <c r="G39" s="417"/>
      <c r="H39" s="418"/>
      <c r="I39" s="417"/>
      <c r="J39" s="574">
        <f t="shared" si="1"/>
        <v>161</v>
      </c>
      <c r="K39" s="575">
        <f t="shared" si="2"/>
        <v>34.255319148936167</v>
      </c>
      <c r="L39" s="398"/>
      <c r="M39" s="560"/>
      <c r="N39" s="589"/>
      <c r="O39" s="424"/>
    </row>
    <row r="40" spans="1:15" s="376" customFormat="1" x14ac:dyDescent="0.3">
      <c r="A40" s="422" t="s">
        <v>719</v>
      </c>
      <c r="B40" s="467">
        <v>604</v>
      </c>
      <c r="C40" s="558">
        <v>0</v>
      </c>
      <c r="D40" s="588">
        <v>0</v>
      </c>
      <c r="E40" s="588">
        <v>0</v>
      </c>
      <c r="F40" s="489">
        <v>0</v>
      </c>
      <c r="G40" s="417"/>
      <c r="H40" s="418"/>
      <c r="I40" s="417"/>
      <c r="J40" s="574">
        <f t="shared" si="1"/>
        <v>0</v>
      </c>
      <c r="K40" s="575" t="e">
        <f t="shared" si="2"/>
        <v>#DIV/0!</v>
      </c>
      <c r="L40" s="398"/>
      <c r="M40" s="560"/>
      <c r="N40" s="589"/>
      <c r="O40" s="424"/>
    </row>
    <row r="41" spans="1:15" s="376" customFormat="1" x14ac:dyDescent="0.3">
      <c r="A41" s="422" t="s">
        <v>720</v>
      </c>
      <c r="B41" s="467" t="s">
        <v>721</v>
      </c>
      <c r="C41" s="558">
        <v>13188</v>
      </c>
      <c r="D41" s="588">
        <v>14454</v>
      </c>
      <c r="E41" s="588">
        <v>14454</v>
      </c>
      <c r="F41" s="489">
        <v>3613</v>
      </c>
      <c r="G41" s="417"/>
      <c r="H41" s="418"/>
      <c r="I41" s="417"/>
      <c r="J41" s="574">
        <f t="shared" si="1"/>
        <v>3613</v>
      </c>
      <c r="K41" s="575">
        <f t="shared" si="2"/>
        <v>24.996540749965408</v>
      </c>
      <c r="L41" s="398"/>
      <c r="M41" s="560"/>
      <c r="N41" s="589"/>
      <c r="O41" s="424"/>
    </row>
    <row r="42" spans="1:15" s="376" customFormat="1" ht="12.9" thickBot="1" x14ac:dyDescent="0.35">
      <c r="A42" s="388" t="s">
        <v>722</v>
      </c>
      <c r="B42" s="490" t="s">
        <v>723</v>
      </c>
      <c r="C42" s="515">
        <v>347</v>
      </c>
      <c r="D42" s="591">
        <v>250</v>
      </c>
      <c r="E42" s="591">
        <v>250</v>
      </c>
      <c r="F42" s="493">
        <v>34</v>
      </c>
      <c r="G42" s="393"/>
      <c r="H42" s="430"/>
      <c r="I42" s="417"/>
      <c r="J42" s="582">
        <f t="shared" si="1"/>
        <v>34</v>
      </c>
      <c r="K42" s="583">
        <f t="shared" si="2"/>
        <v>13.600000000000001</v>
      </c>
      <c r="L42" s="398"/>
      <c r="M42" s="566"/>
      <c r="N42" s="592"/>
      <c r="O42" s="452"/>
    </row>
    <row r="43" spans="1:15" s="376" customFormat="1" ht="12.9" thickBot="1" x14ac:dyDescent="0.35">
      <c r="A43" s="435" t="s">
        <v>724</v>
      </c>
      <c r="B43" s="498" t="s">
        <v>683</v>
      </c>
      <c r="C43" s="499">
        <f t="shared" ref="C43:I43" si="5">SUM(C38:C42)</f>
        <v>13949</v>
      </c>
      <c r="D43" s="500">
        <f t="shared" si="5"/>
        <v>15174</v>
      </c>
      <c r="E43" s="500">
        <f t="shared" si="5"/>
        <v>15174</v>
      </c>
      <c r="F43" s="442">
        <f t="shared" si="5"/>
        <v>3808</v>
      </c>
      <c r="G43" s="501">
        <f t="shared" si="5"/>
        <v>0</v>
      </c>
      <c r="H43" s="442">
        <f t="shared" si="5"/>
        <v>0</v>
      </c>
      <c r="I43" s="510">
        <f t="shared" si="5"/>
        <v>0</v>
      </c>
      <c r="J43" s="499">
        <f t="shared" si="1"/>
        <v>3808</v>
      </c>
      <c r="K43" s="503">
        <f t="shared" si="2"/>
        <v>25.095558191643601</v>
      </c>
      <c r="L43" s="398"/>
      <c r="M43" s="442">
        <f>SUM(M38:M42)</f>
        <v>0</v>
      </c>
      <c r="N43" s="443">
        <f>SUM(N38:N42)</f>
        <v>0</v>
      </c>
      <c r="O43" s="442">
        <f>SUM(O38:O42)</f>
        <v>0</v>
      </c>
    </row>
    <row r="44" spans="1:15" s="595" customFormat="1" ht="5.25" customHeight="1" thickBot="1" x14ac:dyDescent="0.35">
      <c r="A44" s="513"/>
      <c r="B44" s="514"/>
      <c r="C44" s="515"/>
      <c r="D44" s="516"/>
      <c r="E44" s="516"/>
      <c r="F44" s="517"/>
      <c r="G44" s="518"/>
      <c r="H44" s="394">
        <f>N44-G44</f>
        <v>0</v>
      </c>
      <c r="I44" s="518"/>
      <c r="J44" s="519">
        <f t="shared" si="1"/>
        <v>0</v>
      </c>
      <c r="K44" s="466"/>
      <c r="L44" s="520"/>
      <c r="M44" s="517"/>
      <c r="N44" s="594"/>
      <c r="O44" s="594"/>
    </row>
    <row r="45" spans="1:15" s="376" customFormat="1" ht="12.9" thickBot="1" x14ac:dyDescent="0.35">
      <c r="A45" s="524" t="s">
        <v>725</v>
      </c>
      <c r="B45" s="498" t="s">
        <v>683</v>
      </c>
      <c r="C45" s="442">
        <f t="shared" ref="C45:I45" si="6">C43-C41</f>
        <v>761</v>
      </c>
      <c r="D45" s="499">
        <f t="shared" si="6"/>
        <v>720</v>
      </c>
      <c r="E45" s="499">
        <f t="shared" si="6"/>
        <v>720</v>
      </c>
      <c r="F45" s="442">
        <f t="shared" si="6"/>
        <v>195</v>
      </c>
      <c r="G45" s="501">
        <f t="shared" si="6"/>
        <v>0</v>
      </c>
      <c r="H45" s="442">
        <f t="shared" si="6"/>
        <v>0</v>
      </c>
      <c r="I45" s="443">
        <f t="shared" si="6"/>
        <v>0</v>
      </c>
      <c r="J45" s="525">
        <f t="shared" si="1"/>
        <v>195</v>
      </c>
      <c r="K45" s="526">
        <f t="shared" si="2"/>
        <v>27.083333333333332</v>
      </c>
      <c r="L45" s="398"/>
      <c r="M45" s="442">
        <f>M43-M41</f>
        <v>0</v>
      </c>
      <c r="N45" s="443">
        <f>N43-N41</f>
        <v>0</v>
      </c>
      <c r="O45" s="442">
        <f>O43-O41</f>
        <v>0</v>
      </c>
    </row>
    <row r="46" spans="1:15" s="376" customFormat="1" ht="12.9" thickBot="1" x14ac:dyDescent="0.35">
      <c r="A46" s="435" t="s">
        <v>726</v>
      </c>
      <c r="B46" s="498" t="s">
        <v>683</v>
      </c>
      <c r="C46" s="442">
        <f t="shared" ref="C46:I46" si="7">C43-C37</f>
        <v>20</v>
      </c>
      <c r="D46" s="499">
        <f t="shared" si="7"/>
        <v>0</v>
      </c>
      <c r="E46" s="499">
        <f t="shared" si="7"/>
        <v>0</v>
      </c>
      <c r="F46" s="442">
        <f t="shared" si="7"/>
        <v>659</v>
      </c>
      <c r="G46" s="501">
        <f t="shared" si="7"/>
        <v>0</v>
      </c>
      <c r="H46" s="442">
        <f t="shared" si="7"/>
        <v>0</v>
      </c>
      <c r="I46" s="443">
        <f t="shared" si="7"/>
        <v>0</v>
      </c>
      <c r="J46" s="525">
        <f t="shared" si="1"/>
        <v>659</v>
      </c>
      <c r="K46" s="526" t="e">
        <f t="shared" si="2"/>
        <v>#DIV/0!</v>
      </c>
      <c r="L46" s="398"/>
      <c r="M46" s="442">
        <f>M43-M37</f>
        <v>0</v>
      </c>
      <c r="N46" s="443">
        <f>N43-N37</f>
        <v>0</v>
      </c>
      <c r="O46" s="442">
        <f>O43-O37</f>
        <v>0</v>
      </c>
    </row>
    <row r="47" spans="1:15" s="376" customFormat="1" ht="12.9" thickBot="1" x14ac:dyDescent="0.35">
      <c r="A47" s="527" t="s">
        <v>727</v>
      </c>
      <c r="B47" s="528" t="s">
        <v>683</v>
      </c>
      <c r="C47" s="442">
        <f t="shared" ref="C47:I47" si="8">C46-C41</f>
        <v>-13168</v>
      </c>
      <c r="D47" s="499">
        <f t="shared" si="8"/>
        <v>-14454</v>
      </c>
      <c r="E47" s="499">
        <f t="shared" si="8"/>
        <v>-14454</v>
      </c>
      <c r="F47" s="442">
        <f t="shared" si="8"/>
        <v>-2954</v>
      </c>
      <c r="G47" s="501">
        <f t="shared" si="8"/>
        <v>0</v>
      </c>
      <c r="H47" s="442">
        <f t="shared" si="8"/>
        <v>0</v>
      </c>
      <c r="I47" s="443">
        <f t="shared" si="8"/>
        <v>0</v>
      </c>
      <c r="J47" s="525">
        <f t="shared" si="1"/>
        <v>-2954</v>
      </c>
      <c r="K47" s="503">
        <f t="shared" si="2"/>
        <v>20.437249204372492</v>
      </c>
      <c r="L47" s="398"/>
      <c r="M47" s="442">
        <f>M46-M41</f>
        <v>0</v>
      </c>
      <c r="N47" s="443">
        <f>N46-N41</f>
        <v>0</v>
      </c>
      <c r="O47" s="442">
        <f>O46-O41</f>
        <v>0</v>
      </c>
    </row>
    <row r="50" spans="1:10" ht="14.15" x14ac:dyDescent="0.35">
      <c r="A50" s="529" t="s">
        <v>728</v>
      </c>
    </row>
    <row r="51" spans="1:10" s="376" customFormat="1" ht="14.15" x14ac:dyDescent="0.35">
      <c r="A51" s="530" t="s">
        <v>729</v>
      </c>
      <c r="B51" s="531"/>
      <c r="E51" s="352"/>
      <c r="F51" s="352"/>
      <c r="G51" s="352"/>
      <c r="H51" s="352"/>
      <c r="I51" s="352"/>
      <c r="J51" s="352"/>
    </row>
    <row r="52" spans="1:10" s="376" customFormat="1" ht="14.15" x14ac:dyDescent="0.35">
      <c r="A52" s="532" t="s">
        <v>730</v>
      </c>
      <c r="B52" s="531"/>
      <c r="E52" s="352"/>
      <c r="F52" s="352"/>
      <c r="G52" s="352"/>
      <c r="H52" s="352"/>
      <c r="I52" s="352"/>
      <c r="J52" s="352"/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0" x14ac:dyDescent="0.3">
      <c r="A56" s="350" t="s">
        <v>737</v>
      </c>
    </row>
    <row r="58" spans="1:10" x14ac:dyDescent="0.3">
      <c r="A58" s="350" t="s">
        <v>738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597" customWidth="1"/>
    <col min="2" max="2" width="7.3046875" style="531" customWidth="1"/>
    <col min="3" max="4" width="11.53515625" style="376" customWidth="1"/>
    <col min="5" max="5" width="11.53515625" style="352" customWidth="1"/>
    <col min="6" max="6" width="11.3828125" style="352" customWidth="1"/>
    <col min="7" max="7" width="9.84375" style="352" customWidth="1"/>
    <col min="8" max="8" width="9.15234375" style="352" customWidth="1"/>
    <col min="9" max="9" width="9.3046875" style="352" customWidth="1"/>
    <col min="10" max="10" width="9.15234375" style="352" customWidth="1"/>
    <col min="11" max="11" width="12" style="376" customWidth="1"/>
    <col min="12" max="12" width="8.69140625" style="376"/>
    <col min="13" max="13" width="11.84375" style="376" customWidth="1"/>
    <col min="14" max="14" width="12.53515625" style="376" customWidth="1"/>
    <col min="15" max="15" width="11.84375" style="376" customWidth="1"/>
    <col min="16" max="16" width="12" style="376" customWidth="1"/>
    <col min="17" max="16384" width="8.69140625" style="376"/>
  </cols>
  <sheetData>
    <row r="1" spans="1:16" ht="24" customHeight="1" x14ac:dyDescent="0.6">
      <c r="A1" s="34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348"/>
    </row>
    <row r="2" spans="1:16" x14ac:dyDescent="0.3">
      <c r="O2" s="354"/>
    </row>
    <row r="3" spans="1:16" ht="17.600000000000001" x14ac:dyDescent="0.4">
      <c r="A3" s="355" t="s">
        <v>659</v>
      </c>
      <c r="F3" s="356"/>
      <c r="G3" s="356"/>
    </row>
    <row r="4" spans="1:16" ht="21.75" customHeight="1" x14ac:dyDescent="0.4">
      <c r="A4" s="357"/>
      <c r="F4" s="356"/>
      <c r="G4" s="356"/>
    </row>
    <row r="5" spans="1:16" x14ac:dyDescent="0.3">
      <c r="A5" s="358"/>
      <c r="F5" s="356"/>
      <c r="G5" s="356"/>
    </row>
    <row r="6" spans="1:16" ht="6" customHeight="1" x14ac:dyDescent="0.3">
      <c r="B6" s="598"/>
      <c r="C6" s="599"/>
      <c r="F6" s="356"/>
      <c r="G6" s="356"/>
    </row>
    <row r="7" spans="1:16" ht="24.75" customHeight="1" x14ac:dyDescent="0.4">
      <c r="A7" s="361" t="s">
        <v>660</v>
      </c>
      <c r="B7" s="600"/>
      <c r="C7" s="601" t="s">
        <v>739</v>
      </c>
      <c r="D7" s="601"/>
      <c r="E7" s="601"/>
      <c r="F7" s="601"/>
      <c r="G7" s="602"/>
      <c r="H7" s="602"/>
      <c r="I7" s="602"/>
      <c r="J7" s="602"/>
      <c r="K7" s="602"/>
      <c r="O7" s="603"/>
    </row>
    <row r="8" spans="1:16" ht="23.25" customHeight="1" thickBot="1" x14ac:dyDescent="0.35">
      <c r="A8" s="358" t="s">
        <v>662</v>
      </c>
      <c r="F8" s="356"/>
      <c r="G8" s="356"/>
    </row>
    <row r="9" spans="1:16" ht="12.9" thickBot="1" x14ac:dyDescent="0.35">
      <c r="A9" s="366"/>
      <c r="B9" s="367"/>
      <c r="C9" s="604" t="s">
        <v>0</v>
      </c>
      <c r="D9" s="369" t="s">
        <v>663</v>
      </c>
      <c r="E9" s="370" t="s">
        <v>664</v>
      </c>
      <c r="F9" s="371" t="s">
        <v>665</v>
      </c>
      <c r="G9" s="372"/>
      <c r="H9" s="372"/>
      <c r="I9" s="373"/>
      <c r="J9" s="374" t="s">
        <v>666</v>
      </c>
      <c r="K9" s="375" t="s">
        <v>667</v>
      </c>
      <c r="M9" s="367" t="s">
        <v>668</v>
      </c>
      <c r="N9" s="367" t="s">
        <v>669</v>
      </c>
      <c r="O9" s="367" t="s">
        <v>668</v>
      </c>
    </row>
    <row r="10" spans="1:16" ht="12.9" thickBot="1" x14ac:dyDescent="0.35">
      <c r="A10" s="377" t="s">
        <v>670</v>
      </c>
      <c r="B10" s="378" t="s">
        <v>671</v>
      </c>
      <c r="C10" s="605" t="s">
        <v>672</v>
      </c>
      <c r="D10" s="380">
        <v>2022</v>
      </c>
      <c r="E10" s="381">
        <v>2022</v>
      </c>
      <c r="F10" s="382" t="s">
        <v>673</v>
      </c>
      <c r="G10" s="383" t="s">
        <v>674</v>
      </c>
      <c r="H10" s="383" t="s">
        <v>675</v>
      </c>
      <c r="I10" s="384" t="s">
        <v>676</v>
      </c>
      <c r="J10" s="385" t="s">
        <v>677</v>
      </c>
      <c r="K10" s="386" t="s">
        <v>678</v>
      </c>
      <c r="M10" s="387" t="s">
        <v>679</v>
      </c>
      <c r="N10" s="378" t="s">
        <v>680</v>
      </c>
      <c r="O10" s="378" t="s">
        <v>681</v>
      </c>
    </row>
    <row r="11" spans="1:16" x14ac:dyDescent="0.3">
      <c r="A11" s="388" t="s">
        <v>682</v>
      </c>
      <c r="B11" s="389"/>
      <c r="C11" s="606">
        <v>39</v>
      </c>
      <c r="D11" s="607">
        <v>40</v>
      </c>
      <c r="E11" s="607">
        <v>40</v>
      </c>
      <c r="F11" s="608">
        <v>37</v>
      </c>
      <c r="G11" s="393"/>
      <c r="H11" s="394"/>
      <c r="I11" s="395"/>
      <c r="J11" s="396" t="s">
        <v>683</v>
      </c>
      <c r="K11" s="397" t="s">
        <v>683</v>
      </c>
      <c r="L11" s="398"/>
      <c r="M11" s="399"/>
      <c r="N11" s="400"/>
      <c r="O11" s="400"/>
    </row>
    <row r="12" spans="1:16" ht="12.9" thickBot="1" x14ac:dyDescent="0.35">
      <c r="A12" s="401" t="s">
        <v>684</v>
      </c>
      <c r="B12" s="402"/>
      <c r="C12" s="609">
        <v>39</v>
      </c>
      <c r="D12" s="610">
        <v>40</v>
      </c>
      <c r="E12" s="610">
        <v>40</v>
      </c>
      <c r="F12" s="611">
        <v>37</v>
      </c>
      <c r="G12" s="406"/>
      <c r="H12" s="407"/>
      <c r="I12" s="408"/>
      <c r="J12" s="409"/>
      <c r="K12" s="410" t="s">
        <v>683</v>
      </c>
      <c r="L12" s="398"/>
      <c r="M12" s="612"/>
      <c r="N12" s="613"/>
      <c r="O12" s="613"/>
    </row>
    <row r="13" spans="1:16" x14ac:dyDescent="0.3">
      <c r="A13" s="413" t="s">
        <v>685</v>
      </c>
      <c r="B13" s="414" t="s">
        <v>686</v>
      </c>
      <c r="C13" s="558">
        <v>22966</v>
      </c>
      <c r="D13" s="391" t="s">
        <v>683</v>
      </c>
      <c r="E13" s="391" t="s">
        <v>683</v>
      </c>
      <c r="F13" s="416">
        <v>23126</v>
      </c>
      <c r="G13" s="417"/>
      <c r="H13" s="418"/>
      <c r="I13" s="417"/>
      <c r="J13" s="419" t="s">
        <v>683</v>
      </c>
      <c r="K13" s="420" t="s">
        <v>683</v>
      </c>
      <c r="L13" s="398"/>
      <c r="M13" s="399"/>
      <c r="N13" s="421"/>
      <c r="O13" s="421"/>
    </row>
    <row r="14" spans="1:16" x14ac:dyDescent="0.3">
      <c r="A14" s="422" t="s">
        <v>687</v>
      </c>
      <c r="B14" s="414" t="s">
        <v>688</v>
      </c>
      <c r="C14" s="558">
        <v>17331</v>
      </c>
      <c r="D14" s="423" t="s">
        <v>683</v>
      </c>
      <c r="E14" s="423" t="s">
        <v>683</v>
      </c>
      <c r="F14" s="424">
        <v>17634</v>
      </c>
      <c r="G14" s="417"/>
      <c r="H14" s="418"/>
      <c r="I14" s="417"/>
      <c r="J14" s="419" t="s">
        <v>683</v>
      </c>
      <c r="K14" s="420" t="s">
        <v>683</v>
      </c>
      <c r="L14" s="398"/>
      <c r="M14" s="425"/>
      <c r="N14" s="421"/>
      <c r="O14" s="421"/>
    </row>
    <row r="15" spans="1:16" x14ac:dyDescent="0.3">
      <c r="A15" s="422" t="s">
        <v>689</v>
      </c>
      <c r="B15" s="414" t="s">
        <v>690</v>
      </c>
      <c r="C15" s="558">
        <v>12</v>
      </c>
      <c r="D15" s="423" t="s">
        <v>683</v>
      </c>
      <c r="E15" s="423" t="s">
        <v>683</v>
      </c>
      <c r="F15" s="424">
        <v>12</v>
      </c>
      <c r="G15" s="417"/>
      <c r="H15" s="418"/>
      <c r="I15" s="417"/>
      <c r="J15" s="419" t="s">
        <v>683</v>
      </c>
      <c r="K15" s="420" t="s">
        <v>683</v>
      </c>
      <c r="L15" s="398"/>
      <c r="M15" s="425"/>
      <c r="N15" s="421"/>
      <c r="O15" s="421"/>
    </row>
    <row r="16" spans="1:16" x14ac:dyDescent="0.3">
      <c r="A16" s="422" t="s">
        <v>691</v>
      </c>
      <c r="B16" s="414" t="s">
        <v>683</v>
      </c>
      <c r="C16" s="558">
        <v>4757</v>
      </c>
      <c r="D16" s="423" t="s">
        <v>683</v>
      </c>
      <c r="E16" s="423" t="s">
        <v>683</v>
      </c>
      <c r="F16" s="424">
        <v>21244</v>
      </c>
      <c r="G16" s="417"/>
      <c r="H16" s="418"/>
      <c r="I16" s="417"/>
      <c r="J16" s="419" t="s">
        <v>683</v>
      </c>
      <c r="K16" s="420" t="s">
        <v>683</v>
      </c>
      <c r="L16" s="398"/>
      <c r="M16" s="425"/>
      <c r="N16" s="421"/>
      <c r="O16" s="421"/>
    </row>
    <row r="17" spans="1:15" ht="12.9" thickBot="1" x14ac:dyDescent="0.35">
      <c r="A17" s="388" t="s">
        <v>692</v>
      </c>
      <c r="B17" s="426" t="s">
        <v>693</v>
      </c>
      <c r="C17" s="515">
        <v>4447</v>
      </c>
      <c r="D17" s="428" t="s">
        <v>683</v>
      </c>
      <c r="E17" s="428" t="s">
        <v>683</v>
      </c>
      <c r="F17" s="429">
        <v>5295</v>
      </c>
      <c r="G17" s="393"/>
      <c r="H17" s="430"/>
      <c r="I17" s="431"/>
      <c r="J17" s="432" t="s">
        <v>683</v>
      </c>
      <c r="K17" s="397" t="s">
        <v>683</v>
      </c>
      <c r="L17" s="398"/>
      <c r="M17" s="433"/>
      <c r="N17" s="434"/>
      <c r="O17" s="434"/>
    </row>
    <row r="18" spans="1:15" ht="14.6" thickBot="1" x14ac:dyDescent="0.4">
      <c r="A18" s="614" t="s">
        <v>694</v>
      </c>
      <c r="B18" s="562"/>
      <c r="C18" s="615">
        <f>C13-C14+C15+C16+C17</f>
        <v>14851</v>
      </c>
      <c r="D18" s="437" t="s">
        <v>683</v>
      </c>
      <c r="E18" s="437" t="s">
        <v>683</v>
      </c>
      <c r="F18" s="438">
        <f>F13-F14+F15+F16+F17</f>
        <v>32043</v>
      </c>
      <c r="G18" s="438">
        <f t="shared" ref="G18:I18" si="0">G13-G14+G15+G16+G17</f>
        <v>0</v>
      </c>
      <c r="H18" s="438">
        <f t="shared" si="0"/>
        <v>0</v>
      </c>
      <c r="I18" s="438">
        <f t="shared" si="0"/>
        <v>0</v>
      </c>
      <c r="J18" s="442" t="s">
        <v>683</v>
      </c>
      <c r="K18" s="443" t="s">
        <v>683</v>
      </c>
      <c r="L18" s="398"/>
      <c r="M18" s="616"/>
      <c r="N18" s="594"/>
      <c r="O18" s="594"/>
    </row>
    <row r="19" spans="1:15" x14ac:dyDescent="0.3">
      <c r="A19" s="388" t="s">
        <v>695</v>
      </c>
      <c r="B19" s="426">
        <v>401</v>
      </c>
      <c r="C19" s="515">
        <v>5775</v>
      </c>
      <c r="D19" s="391"/>
      <c r="E19" s="391"/>
      <c r="F19" s="429">
        <v>5515</v>
      </c>
      <c r="G19" s="393"/>
      <c r="H19" s="447"/>
      <c r="I19" s="448"/>
      <c r="J19" s="432" t="s">
        <v>683</v>
      </c>
      <c r="K19" s="397" t="s">
        <v>683</v>
      </c>
      <c r="L19" s="398"/>
      <c r="M19" s="449"/>
      <c r="N19" s="434"/>
      <c r="O19" s="434"/>
    </row>
    <row r="20" spans="1:15" x14ac:dyDescent="0.3">
      <c r="A20" s="422" t="s">
        <v>696</v>
      </c>
      <c r="B20" s="414" t="s">
        <v>697</v>
      </c>
      <c r="C20" s="558">
        <v>1907</v>
      </c>
      <c r="D20" s="423"/>
      <c r="E20" s="423"/>
      <c r="F20" s="424">
        <v>2191</v>
      </c>
      <c r="G20" s="417"/>
      <c r="H20" s="418"/>
      <c r="I20" s="417"/>
      <c r="J20" s="419" t="s">
        <v>683</v>
      </c>
      <c r="K20" s="420" t="s">
        <v>683</v>
      </c>
      <c r="L20" s="398"/>
      <c r="M20" s="425"/>
      <c r="N20" s="421"/>
      <c r="O20" s="421"/>
    </row>
    <row r="21" spans="1:15" x14ac:dyDescent="0.3">
      <c r="A21" s="422" t="s">
        <v>698</v>
      </c>
      <c r="B21" s="414" t="s">
        <v>683</v>
      </c>
      <c r="C21" s="558"/>
      <c r="D21" s="423"/>
      <c r="E21" s="423"/>
      <c r="F21" s="424"/>
      <c r="G21" s="417"/>
      <c r="H21" s="418"/>
      <c r="I21" s="417"/>
      <c r="J21" s="419" t="s">
        <v>683</v>
      </c>
      <c r="K21" s="420" t="s">
        <v>683</v>
      </c>
      <c r="L21" s="398"/>
      <c r="M21" s="425"/>
      <c r="N21" s="421"/>
      <c r="O21" s="421"/>
    </row>
    <row r="22" spans="1:15" x14ac:dyDescent="0.3">
      <c r="A22" s="422" t="s">
        <v>699</v>
      </c>
      <c r="B22" s="414" t="s">
        <v>683</v>
      </c>
      <c r="C22" s="558">
        <v>6957</v>
      </c>
      <c r="D22" s="423"/>
      <c r="E22" s="423"/>
      <c r="F22" s="424">
        <v>24021</v>
      </c>
      <c r="G22" s="417"/>
      <c r="H22" s="418"/>
      <c r="I22" s="417"/>
      <c r="J22" s="419" t="s">
        <v>683</v>
      </c>
      <c r="K22" s="420" t="s">
        <v>683</v>
      </c>
      <c r="L22" s="398"/>
      <c r="M22" s="425"/>
      <c r="N22" s="421"/>
      <c r="O22" s="421"/>
    </row>
    <row r="23" spans="1:15" ht="12.9" thickBot="1" x14ac:dyDescent="0.35">
      <c r="A23" s="401" t="s">
        <v>700</v>
      </c>
      <c r="B23" s="450" t="s">
        <v>683</v>
      </c>
      <c r="C23" s="558"/>
      <c r="D23" s="428"/>
      <c r="E23" s="428"/>
      <c r="F23" s="452"/>
      <c r="G23" s="431"/>
      <c r="H23" s="430"/>
      <c r="I23" s="431"/>
      <c r="J23" s="453" t="s">
        <v>683</v>
      </c>
      <c r="K23" s="454" t="s">
        <v>683</v>
      </c>
      <c r="L23" s="398"/>
      <c r="M23" s="411"/>
      <c r="N23" s="455"/>
      <c r="O23" s="455"/>
    </row>
    <row r="24" spans="1:15" ht="14.15" x14ac:dyDescent="0.35">
      <c r="A24" s="456" t="s">
        <v>701</v>
      </c>
      <c r="B24" s="617" t="s">
        <v>683</v>
      </c>
      <c r="C24" s="567">
        <v>25845</v>
      </c>
      <c r="D24" s="618">
        <v>23945</v>
      </c>
      <c r="E24" s="618">
        <v>23945</v>
      </c>
      <c r="F24" s="619">
        <v>5116</v>
      </c>
      <c r="G24" s="461"/>
      <c r="H24" s="462"/>
      <c r="I24" s="461"/>
      <c r="J24" s="620">
        <f t="shared" ref="J24:J47" si="1">SUM(F24:I24)</f>
        <v>5116</v>
      </c>
      <c r="K24" s="621">
        <f t="shared" ref="K24:K47" si="2">(J24/E24)*100</f>
        <v>21.365629567759449</v>
      </c>
      <c r="L24" s="398"/>
      <c r="M24" s="399"/>
      <c r="N24" s="622"/>
      <c r="O24" s="623"/>
    </row>
    <row r="25" spans="1:15" ht="14.15" x14ac:dyDescent="0.35">
      <c r="A25" s="422" t="s">
        <v>702</v>
      </c>
      <c r="B25" s="624" t="s">
        <v>683</v>
      </c>
      <c r="C25" s="558">
        <v>600</v>
      </c>
      <c r="D25" s="625">
        <v>0</v>
      </c>
      <c r="E25" s="625"/>
      <c r="F25" s="626"/>
      <c r="G25" s="417"/>
      <c r="H25" s="418"/>
      <c r="I25" s="417"/>
      <c r="J25" s="627">
        <f t="shared" si="1"/>
        <v>0</v>
      </c>
      <c r="K25" s="628" t="e">
        <f t="shared" si="2"/>
        <v>#DIV/0!</v>
      </c>
      <c r="L25" s="398"/>
      <c r="M25" s="425"/>
      <c r="N25" s="629"/>
      <c r="O25" s="630"/>
    </row>
    <row r="26" spans="1:15" ht="14.6" thickBot="1" x14ac:dyDescent="0.4">
      <c r="A26" s="401" t="s">
        <v>703</v>
      </c>
      <c r="B26" s="631">
        <v>672</v>
      </c>
      <c r="C26" s="578">
        <v>25245</v>
      </c>
      <c r="D26" s="632">
        <v>23945</v>
      </c>
      <c r="E26" s="632">
        <v>23945</v>
      </c>
      <c r="F26" s="633">
        <v>5116</v>
      </c>
      <c r="G26" s="478"/>
      <c r="H26" s="479"/>
      <c r="I26" s="480"/>
      <c r="J26" s="634">
        <f t="shared" si="1"/>
        <v>5116</v>
      </c>
      <c r="K26" s="635">
        <f t="shared" si="2"/>
        <v>21.365629567759449</v>
      </c>
      <c r="L26" s="398"/>
      <c r="M26" s="433"/>
      <c r="N26" s="636"/>
      <c r="O26" s="637"/>
    </row>
    <row r="27" spans="1:15" ht="14.15" x14ac:dyDescent="0.35">
      <c r="A27" s="413" t="s">
        <v>704</v>
      </c>
      <c r="B27" s="638">
        <v>501</v>
      </c>
      <c r="C27" s="558">
        <v>1363</v>
      </c>
      <c r="D27" s="639">
        <v>1466</v>
      </c>
      <c r="E27" s="639">
        <v>1466</v>
      </c>
      <c r="F27" s="640">
        <v>409</v>
      </c>
      <c r="G27" s="448"/>
      <c r="H27" s="447"/>
      <c r="I27" s="448"/>
      <c r="J27" s="620">
        <f t="shared" si="1"/>
        <v>409</v>
      </c>
      <c r="K27" s="621">
        <f t="shared" si="2"/>
        <v>27.899045020463848</v>
      </c>
      <c r="L27" s="398"/>
      <c r="M27" s="449"/>
      <c r="N27" s="641"/>
      <c r="O27" s="642"/>
    </row>
    <row r="28" spans="1:15" ht="14.15" x14ac:dyDescent="0.35">
      <c r="A28" s="422" t="s">
        <v>705</v>
      </c>
      <c r="B28" s="643">
        <v>502</v>
      </c>
      <c r="C28" s="558">
        <v>6123</v>
      </c>
      <c r="D28" s="644">
        <v>8695</v>
      </c>
      <c r="E28" s="644">
        <v>8695</v>
      </c>
      <c r="F28" s="645">
        <v>3006</v>
      </c>
      <c r="G28" s="417"/>
      <c r="H28" s="418"/>
      <c r="I28" s="417"/>
      <c r="J28" s="627">
        <f t="shared" si="1"/>
        <v>3006</v>
      </c>
      <c r="K28" s="628">
        <f t="shared" si="2"/>
        <v>34.571592869465213</v>
      </c>
      <c r="L28" s="398"/>
      <c r="M28" s="425"/>
      <c r="N28" s="629"/>
      <c r="O28" s="630"/>
    </row>
    <row r="29" spans="1:15" ht="14.15" x14ac:dyDescent="0.35">
      <c r="A29" s="422" t="s">
        <v>706</v>
      </c>
      <c r="B29" s="643">
        <v>504</v>
      </c>
      <c r="C29" s="558">
        <v>0</v>
      </c>
      <c r="D29" s="644">
        <v>0</v>
      </c>
      <c r="E29" s="644">
        <v>0</v>
      </c>
      <c r="F29" s="645">
        <v>0</v>
      </c>
      <c r="G29" s="417"/>
      <c r="H29" s="418"/>
      <c r="I29" s="417"/>
      <c r="J29" s="627">
        <f t="shared" si="1"/>
        <v>0</v>
      </c>
      <c r="K29" s="628" t="e">
        <f t="shared" si="2"/>
        <v>#DIV/0!</v>
      </c>
      <c r="L29" s="398"/>
      <c r="M29" s="425"/>
      <c r="N29" s="629"/>
      <c r="O29" s="630"/>
    </row>
    <row r="30" spans="1:15" ht="14.15" x14ac:dyDescent="0.35">
      <c r="A30" s="422" t="s">
        <v>707</v>
      </c>
      <c r="B30" s="643">
        <v>511</v>
      </c>
      <c r="C30" s="558">
        <v>3063</v>
      </c>
      <c r="D30" s="644">
        <v>4360</v>
      </c>
      <c r="E30" s="644">
        <v>4360</v>
      </c>
      <c r="F30" s="645">
        <v>316</v>
      </c>
      <c r="G30" s="417"/>
      <c r="H30" s="418"/>
      <c r="I30" s="417"/>
      <c r="J30" s="627">
        <f t="shared" si="1"/>
        <v>316</v>
      </c>
      <c r="K30" s="628">
        <f t="shared" si="2"/>
        <v>7.2477064220183491</v>
      </c>
      <c r="L30" s="398"/>
      <c r="M30" s="425"/>
      <c r="N30" s="629"/>
      <c r="O30" s="630"/>
    </row>
    <row r="31" spans="1:15" ht="14.15" x14ac:dyDescent="0.35">
      <c r="A31" s="422" t="s">
        <v>708</v>
      </c>
      <c r="B31" s="643">
        <v>518</v>
      </c>
      <c r="C31" s="558">
        <v>1266</v>
      </c>
      <c r="D31" s="644">
        <v>1440</v>
      </c>
      <c r="E31" s="644">
        <v>1440</v>
      </c>
      <c r="F31" s="645">
        <v>394</v>
      </c>
      <c r="G31" s="417"/>
      <c r="H31" s="418"/>
      <c r="I31" s="417"/>
      <c r="J31" s="627">
        <f t="shared" si="1"/>
        <v>394</v>
      </c>
      <c r="K31" s="628">
        <f t="shared" si="2"/>
        <v>27.361111111111114</v>
      </c>
      <c r="L31" s="398"/>
      <c r="M31" s="425"/>
      <c r="N31" s="629"/>
      <c r="O31" s="630"/>
    </row>
    <row r="32" spans="1:15" ht="14.15" x14ac:dyDescent="0.35">
      <c r="A32" s="422" t="s">
        <v>709</v>
      </c>
      <c r="B32" s="643">
        <v>521</v>
      </c>
      <c r="C32" s="558">
        <v>13790</v>
      </c>
      <c r="D32" s="644">
        <v>15090</v>
      </c>
      <c r="E32" s="644">
        <v>15090</v>
      </c>
      <c r="F32" s="645">
        <v>3221</v>
      </c>
      <c r="G32" s="417"/>
      <c r="H32" s="418"/>
      <c r="I32" s="417"/>
      <c r="J32" s="627">
        <f t="shared" si="1"/>
        <v>3221</v>
      </c>
      <c r="K32" s="628">
        <f t="shared" si="2"/>
        <v>21.345261762756792</v>
      </c>
      <c r="L32" s="398"/>
      <c r="M32" s="425"/>
      <c r="N32" s="629"/>
      <c r="O32" s="630"/>
    </row>
    <row r="33" spans="1:15" ht="14.15" x14ac:dyDescent="0.35">
      <c r="A33" s="422" t="s">
        <v>710</v>
      </c>
      <c r="B33" s="643" t="s">
        <v>711</v>
      </c>
      <c r="C33" s="558">
        <v>5150</v>
      </c>
      <c r="D33" s="644">
        <v>5672</v>
      </c>
      <c r="E33" s="644">
        <v>5672</v>
      </c>
      <c r="F33" s="645">
        <v>1213</v>
      </c>
      <c r="G33" s="417"/>
      <c r="H33" s="418"/>
      <c r="I33" s="417"/>
      <c r="J33" s="627">
        <f t="shared" si="1"/>
        <v>1213</v>
      </c>
      <c r="K33" s="628">
        <f t="shared" si="2"/>
        <v>21.385754583921017</v>
      </c>
      <c r="L33" s="398"/>
      <c r="M33" s="425"/>
      <c r="N33" s="629"/>
      <c r="O33" s="630"/>
    </row>
    <row r="34" spans="1:15" ht="14.15" x14ac:dyDescent="0.35">
      <c r="A34" s="422" t="s">
        <v>712</v>
      </c>
      <c r="B34" s="643">
        <v>557</v>
      </c>
      <c r="C34" s="558">
        <v>0</v>
      </c>
      <c r="D34" s="644">
        <v>0</v>
      </c>
      <c r="E34" s="644">
        <v>0</v>
      </c>
      <c r="F34" s="645">
        <v>0</v>
      </c>
      <c r="G34" s="417"/>
      <c r="H34" s="418"/>
      <c r="I34" s="417"/>
      <c r="J34" s="627">
        <f t="shared" si="1"/>
        <v>0</v>
      </c>
      <c r="K34" s="628" t="e">
        <f t="shared" si="2"/>
        <v>#DIV/0!</v>
      </c>
      <c r="L34" s="398"/>
      <c r="M34" s="425"/>
      <c r="N34" s="629"/>
      <c r="O34" s="630"/>
    </row>
    <row r="35" spans="1:15" ht="14.15" x14ac:dyDescent="0.35">
      <c r="A35" s="422" t="s">
        <v>713</v>
      </c>
      <c r="B35" s="643">
        <v>551</v>
      </c>
      <c r="C35" s="558">
        <v>1073</v>
      </c>
      <c r="D35" s="644">
        <v>1021</v>
      </c>
      <c r="E35" s="644">
        <v>1021</v>
      </c>
      <c r="F35" s="645">
        <v>260</v>
      </c>
      <c r="G35" s="417"/>
      <c r="H35" s="418"/>
      <c r="I35" s="417"/>
      <c r="J35" s="627">
        <f t="shared" si="1"/>
        <v>260</v>
      </c>
      <c r="K35" s="628">
        <f t="shared" si="2"/>
        <v>25.465230166503428</v>
      </c>
      <c r="L35" s="398"/>
      <c r="M35" s="425"/>
      <c r="N35" s="629"/>
      <c r="O35" s="630"/>
    </row>
    <row r="36" spans="1:15" ht="14.6" thickBot="1" x14ac:dyDescent="0.4">
      <c r="A36" s="388" t="s">
        <v>714</v>
      </c>
      <c r="B36" s="646" t="s">
        <v>715</v>
      </c>
      <c r="C36" s="590">
        <v>642</v>
      </c>
      <c r="D36" s="647">
        <v>538</v>
      </c>
      <c r="E36" s="647">
        <v>538</v>
      </c>
      <c r="F36" s="648">
        <v>63</v>
      </c>
      <c r="G36" s="393"/>
      <c r="H36" s="430"/>
      <c r="I36" s="417"/>
      <c r="J36" s="634">
        <f t="shared" si="1"/>
        <v>63</v>
      </c>
      <c r="K36" s="635">
        <f t="shared" si="2"/>
        <v>11.71003717472119</v>
      </c>
      <c r="L36" s="398"/>
      <c r="M36" s="411"/>
      <c r="N36" s="649"/>
      <c r="O36" s="650"/>
    </row>
    <row r="37" spans="1:15" ht="14.6" thickBot="1" x14ac:dyDescent="0.4">
      <c r="A37" s="651" t="s">
        <v>716</v>
      </c>
      <c r="B37" s="652"/>
      <c r="C37" s="653">
        <f t="shared" ref="C37:I37" si="3">SUM(C27:C36)</f>
        <v>32470</v>
      </c>
      <c r="D37" s="654">
        <f t="shared" si="3"/>
        <v>38282</v>
      </c>
      <c r="E37" s="654">
        <f t="shared" si="3"/>
        <v>38282</v>
      </c>
      <c r="F37" s="655">
        <f t="shared" si="3"/>
        <v>8882</v>
      </c>
      <c r="G37" s="656">
        <f t="shared" si="3"/>
        <v>0</v>
      </c>
      <c r="H37" s="655">
        <f t="shared" si="3"/>
        <v>0</v>
      </c>
      <c r="I37" s="656">
        <f t="shared" si="3"/>
        <v>0</v>
      </c>
      <c r="J37" s="655">
        <f t="shared" si="1"/>
        <v>8882</v>
      </c>
      <c r="K37" s="657">
        <f t="shared" si="2"/>
        <v>23.201504623582885</v>
      </c>
      <c r="L37" s="398"/>
      <c r="M37" s="658">
        <f>SUM(M27:M36)</f>
        <v>0</v>
      </c>
      <c r="N37" s="657">
        <f>SUM(N27:N36)</f>
        <v>0</v>
      </c>
      <c r="O37" s="658">
        <f>SUM(O27:O36)</f>
        <v>0</v>
      </c>
    </row>
    <row r="38" spans="1:15" ht="14.15" x14ac:dyDescent="0.35">
      <c r="A38" s="413" t="s">
        <v>717</v>
      </c>
      <c r="B38" s="638">
        <v>601</v>
      </c>
      <c r="C38" s="593">
        <v>0</v>
      </c>
      <c r="D38" s="639">
        <v>0</v>
      </c>
      <c r="E38" s="639"/>
      <c r="F38" s="659">
        <v>0</v>
      </c>
      <c r="G38" s="448"/>
      <c r="H38" s="447"/>
      <c r="I38" s="417"/>
      <c r="J38" s="620">
        <f t="shared" si="1"/>
        <v>0</v>
      </c>
      <c r="K38" s="621" t="e">
        <f t="shared" si="2"/>
        <v>#DIV/0!</v>
      </c>
      <c r="L38" s="398"/>
      <c r="M38" s="449"/>
      <c r="N38" s="641"/>
      <c r="O38" s="642"/>
    </row>
    <row r="39" spans="1:15" ht="14.15" x14ac:dyDescent="0.35">
      <c r="A39" s="422" t="s">
        <v>718</v>
      </c>
      <c r="B39" s="643">
        <v>602</v>
      </c>
      <c r="C39" s="558">
        <v>7285</v>
      </c>
      <c r="D39" s="644">
        <v>12900</v>
      </c>
      <c r="E39" s="644">
        <v>12900</v>
      </c>
      <c r="F39" s="645">
        <v>3563</v>
      </c>
      <c r="G39" s="417"/>
      <c r="H39" s="418"/>
      <c r="I39" s="417"/>
      <c r="J39" s="627">
        <f t="shared" si="1"/>
        <v>3563</v>
      </c>
      <c r="K39" s="628">
        <f t="shared" si="2"/>
        <v>27.620155038759691</v>
      </c>
      <c r="L39" s="398"/>
      <c r="M39" s="425"/>
      <c r="N39" s="629"/>
      <c r="O39" s="630"/>
    </row>
    <row r="40" spans="1:15" ht="14.15" x14ac:dyDescent="0.35">
      <c r="A40" s="422" t="s">
        <v>719</v>
      </c>
      <c r="B40" s="643">
        <v>604</v>
      </c>
      <c r="C40" s="558">
        <v>8</v>
      </c>
      <c r="D40" s="644">
        <v>10</v>
      </c>
      <c r="E40" s="644">
        <v>10</v>
      </c>
      <c r="F40" s="645">
        <v>3</v>
      </c>
      <c r="G40" s="417"/>
      <c r="H40" s="418"/>
      <c r="I40" s="417"/>
      <c r="J40" s="627">
        <f t="shared" si="1"/>
        <v>3</v>
      </c>
      <c r="K40" s="628">
        <f t="shared" si="2"/>
        <v>30</v>
      </c>
      <c r="L40" s="398"/>
      <c r="M40" s="425"/>
      <c r="N40" s="629"/>
      <c r="O40" s="630"/>
    </row>
    <row r="41" spans="1:15" ht="14.15" x14ac:dyDescent="0.35">
      <c r="A41" s="422" t="s">
        <v>720</v>
      </c>
      <c r="B41" s="643" t="s">
        <v>721</v>
      </c>
      <c r="C41" s="558">
        <v>25245</v>
      </c>
      <c r="D41" s="644">
        <v>23945</v>
      </c>
      <c r="E41" s="644">
        <v>23945</v>
      </c>
      <c r="F41" s="645">
        <v>5116</v>
      </c>
      <c r="G41" s="417"/>
      <c r="H41" s="418"/>
      <c r="I41" s="417"/>
      <c r="J41" s="627">
        <f t="shared" si="1"/>
        <v>5116</v>
      </c>
      <c r="K41" s="628">
        <f t="shared" si="2"/>
        <v>21.365629567759449</v>
      </c>
      <c r="L41" s="398"/>
      <c r="M41" s="425"/>
      <c r="N41" s="629"/>
      <c r="O41" s="630"/>
    </row>
    <row r="42" spans="1:15" ht="14.6" thickBot="1" x14ac:dyDescent="0.4">
      <c r="A42" s="388" t="s">
        <v>722</v>
      </c>
      <c r="B42" s="646" t="s">
        <v>723</v>
      </c>
      <c r="C42" s="515">
        <v>1158</v>
      </c>
      <c r="D42" s="647">
        <v>1427</v>
      </c>
      <c r="E42" s="647">
        <v>1427</v>
      </c>
      <c r="F42" s="648">
        <v>304</v>
      </c>
      <c r="G42" s="393"/>
      <c r="H42" s="430"/>
      <c r="I42" s="417"/>
      <c r="J42" s="634">
        <f t="shared" si="1"/>
        <v>304</v>
      </c>
      <c r="K42" s="635">
        <f t="shared" si="2"/>
        <v>21.303433777154872</v>
      </c>
      <c r="L42" s="398"/>
      <c r="M42" s="411"/>
      <c r="N42" s="649"/>
      <c r="O42" s="650"/>
    </row>
    <row r="43" spans="1:15" ht="14.6" thickBot="1" x14ac:dyDescent="0.4">
      <c r="A43" s="651" t="s">
        <v>724</v>
      </c>
      <c r="B43" s="652" t="s">
        <v>683</v>
      </c>
      <c r="C43" s="653">
        <f t="shared" ref="C43:I43" si="4">SUM(C38:C42)</f>
        <v>33696</v>
      </c>
      <c r="D43" s="660">
        <f t="shared" si="4"/>
        <v>38282</v>
      </c>
      <c r="E43" s="660">
        <f t="shared" si="4"/>
        <v>38282</v>
      </c>
      <c r="F43" s="655">
        <f t="shared" si="4"/>
        <v>8986</v>
      </c>
      <c r="G43" s="656">
        <f t="shared" si="4"/>
        <v>0</v>
      </c>
      <c r="H43" s="655">
        <f t="shared" si="4"/>
        <v>0</v>
      </c>
      <c r="I43" s="661">
        <f t="shared" si="4"/>
        <v>0</v>
      </c>
      <c r="J43" s="662">
        <f t="shared" si="1"/>
        <v>8986</v>
      </c>
      <c r="K43" s="663">
        <f t="shared" si="2"/>
        <v>23.47317277049266</v>
      </c>
      <c r="L43" s="398"/>
      <c r="M43" s="658">
        <f>SUM(M38:M42)</f>
        <v>0</v>
      </c>
      <c r="N43" s="657">
        <f>SUM(N38:N42)</f>
        <v>0</v>
      </c>
      <c r="O43" s="658">
        <f>SUM(O38:O42)</f>
        <v>0</v>
      </c>
    </row>
    <row r="44" spans="1:15" s="595" customFormat="1" ht="5.25" customHeight="1" thickBot="1" x14ac:dyDescent="0.4">
      <c r="A44" s="513"/>
      <c r="B44" s="664"/>
      <c r="C44" s="515"/>
      <c r="D44" s="665"/>
      <c r="E44" s="665"/>
      <c r="F44" s="517"/>
      <c r="G44" s="518"/>
      <c r="H44" s="394">
        <f>N44-G44</f>
        <v>0</v>
      </c>
      <c r="I44" s="518"/>
      <c r="J44" s="666">
        <f t="shared" si="1"/>
        <v>0</v>
      </c>
      <c r="K44" s="623" t="e">
        <f t="shared" si="2"/>
        <v>#DIV/0!</v>
      </c>
      <c r="L44" s="520"/>
      <c r="M44" s="521"/>
      <c r="N44" s="667"/>
      <c r="O44" s="667"/>
    </row>
    <row r="45" spans="1:15" ht="14.6" thickBot="1" x14ac:dyDescent="0.4">
      <c r="A45" s="668" t="s">
        <v>725</v>
      </c>
      <c r="B45" s="652" t="s">
        <v>683</v>
      </c>
      <c r="C45" s="655">
        <f t="shared" ref="C45:I45" si="5">C43-C41</f>
        <v>8451</v>
      </c>
      <c r="D45" s="653">
        <f t="shared" si="5"/>
        <v>14337</v>
      </c>
      <c r="E45" s="653">
        <f t="shared" si="5"/>
        <v>14337</v>
      </c>
      <c r="F45" s="655">
        <f t="shared" si="5"/>
        <v>3870</v>
      </c>
      <c r="G45" s="656">
        <f t="shared" si="5"/>
        <v>0</v>
      </c>
      <c r="H45" s="655">
        <f t="shared" si="5"/>
        <v>0</v>
      </c>
      <c r="I45" s="669">
        <f t="shared" si="5"/>
        <v>0</v>
      </c>
      <c r="J45" s="670">
        <f t="shared" si="1"/>
        <v>3870</v>
      </c>
      <c r="K45" s="671">
        <f t="shared" si="2"/>
        <v>26.993094789704958</v>
      </c>
      <c r="L45" s="398"/>
      <c r="M45" s="658">
        <f>M43-M41</f>
        <v>0</v>
      </c>
      <c r="N45" s="657">
        <f>N43-N41</f>
        <v>0</v>
      </c>
      <c r="O45" s="658">
        <f>O43-O41</f>
        <v>0</v>
      </c>
    </row>
    <row r="46" spans="1:15" ht="14.6" thickBot="1" x14ac:dyDescent="0.4">
      <c r="A46" s="651" t="s">
        <v>726</v>
      </c>
      <c r="B46" s="652" t="s">
        <v>683</v>
      </c>
      <c r="C46" s="655">
        <f t="shared" ref="C46:I46" si="6">C43-C37</f>
        <v>1226</v>
      </c>
      <c r="D46" s="653">
        <f t="shared" si="6"/>
        <v>0</v>
      </c>
      <c r="E46" s="653">
        <f t="shared" si="6"/>
        <v>0</v>
      </c>
      <c r="F46" s="655">
        <f t="shared" si="6"/>
        <v>104</v>
      </c>
      <c r="G46" s="656">
        <f t="shared" si="6"/>
        <v>0</v>
      </c>
      <c r="H46" s="655">
        <f t="shared" si="6"/>
        <v>0</v>
      </c>
      <c r="I46" s="669">
        <f t="shared" si="6"/>
        <v>0</v>
      </c>
      <c r="J46" s="670">
        <f t="shared" si="1"/>
        <v>104</v>
      </c>
      <c r="K46" s="671" t="e">
        <f t="shared" si="2"/>
        <v>#DIV/0!</v>
      </c>
      <c r="L46" s="398"/>
      <c r="M46" s="658">
        <f>M43-M37</f>
        <v>0</v>
      </c>
      <c r="N46" s="657">
        <f>N43-N37</f>
        <v>0</v>
      </c>
      <c r="O46" s="658">
        <f>O43-O37</f>
        <v>0</v>
      </c>
    </row>
    <row r="47" spans="1:15" ht="14.6" thickBot="1" x14ac:dyDescent="0.4">
      <c r="A47" s="672" t="s">
        <v>727</v>
      </c>
      <c r="B47" s="673" t="s">
        <v>683</v>
      </c>
      <c r="C47" s="655">
        <f t="shared" ref="C47:I47" si="7">C46-C41</f>
        <v>-24019</v>
      </c>
      <c r="D47" s="653">
        <f t="shared" si="7"/>
        <v>-23945</v>
      </c>
      <c r="E47" s="653">
        <f t="shared" si="7"/>
        <v>-23945</v>
      </c>
      <c r="F47" s="655">
        <f t="shared" si="7"/>
        <v>-5012</v>
      </c>
      <c r="G47" s="656">
        <f t="shared" si="7"/>
        <v>0</v>
      </c>
      <c r="H47" s="655">
        <f t="shared" si="7"/>
        <v>0</v>
      </c>
      <c r="I47" s="669">
        <f t="shared" si="7"/>
        <v>0</v>
      </c>
      <c r="J47" s="670">
        <f t="shared" si="1"/>
        <v>-5012</v>
      </c>
      <c r="K47" s="658">
        <f t="shared" si="2"/>
        <v>20.931300897890999</v>
      </c>
      <c r="L47" s="398"/>
      <c r="M47" s="658">
        <f>M46-M41</f>
        <v>0</v>
      </c>
      <c r="N47" s="657">
        <f>N46-N41</f>
        <v>0</v>
      </c>
      <c r="O47" s="658">
        <f>O46-O41</f>
        <v>0</v>
      </c>
    </row>
    <row r="50" spans="1:10" ht="14.15" x14ac:dyDescent="0.35">
      <c r="A50" s="529" t="s">
        <v>728</v>
      </c>
    </row>
    <row r="51" spans="1:10" ht="14.15" x14ac:dyDescent="0.35">
      <c r="A51" s="530" t="s">
        <v>729</v>
      </c>
    </row>
    <row r="52" spans="1:10" ht="14.15" x14ac:dyDescent="0.35">
      <c r="A52" s="532" t="s">
        <v>730</v>
      </c>
    </row>
    <row r="53" spans="1:10" s="534" customFormat="1" ht="14.15" x14ac:dyDescent="0.35">
      <c r="A53" s="532" t="s">
        <v>731</v>
      </c>
      <c r="B53" s="533"/>
      <c r="E53" s="535"/>
      <c r="F53" s="535"/>
      <c r="G53" s="535"/>
      <c r="H53" s="535"/>
      <c r="I53" s="535"/>
      <c r="J53" s="535"/>
    </row>
    <row r="56" spans="1:10" x14ac:dyDescent="0.3">
      <c r="A56" s="597" t="s">
        <v>740</v>
      </c>
      <c r="B56" s="674" t="s">
        <v>741</v>
      </c>
    </row>
    <row r="58" spans="1:10" x14ac:dyDescent="0.3">
      <c r="A58" s="597" t="s">
        <v>742</v>
      </c>
    </row>
  </sheetData>
  <mergeCells count="3">
    <mergeCell ref="A1:O1"/>
    <mergeCell ref="C7:K7"/>
    <mergeCell ref="F9:I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830" customWidth="1"/>
    <col min="2" max="2" width="7.3046875" style="824" customWidth="1"/>
    <col min="3" max="4" width="11.53515625" style="678" customWidth="1"/>
    <col min="5" max="5" width="11.53515625" style="825" customWidth="1"/>
    <col min="6" max="6" width="11.3828125" style="825" customWidth="1"/>
    <col min="7" max="7" width="9.84375" style="825" customWidth="1"/>
    <col min="8" max="8" width="9.15234375" style="825" customWidth="1"/>
    <col min="9" max="9" width="9.3046875" style="825" customWidth="1"/>
    <col min="10" max="10" width="9.15234375" style="825" customWidth="1"/>
    <col min="11" max="11" width="13.84375" style="678" customWidth="1"/>
    <col min="12" max="12" width="8.69140625" style="678"/>
    <col min="13" max="13" width="11.84375" style="678" customWidth="1"/>
    <col min="14" max="14" width="12.53515625" style="678" customWidth="1"/>
    <col min="15" max="15" width="11.84375" style="678" customWidth="1"/>
    <col min="16" max="16" width="12" style="678" customWidth="1"/>
    <col min="17" max="16384" width="8.69140625" style="678"/>
  </cols>
  <sheetData>
    <row r="1" spans="1:16" ht="24" customHeight="1" x14ac:dyDescent="0.3">
      <c r="A1" s="675"/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7"/>
    </row>
    <row r="2" spans="1:16" x14ac:dyDescent="0.3">
      <c r="A2" s="679"/>
      <c r="B2" s="679"/>
      <c r="C2" s="679"/>
      <c r="D2" s="679"/>
      <c r="E2" s="680"/>
      <c r="F2" s="680"/>
      <c r="G2" s="680"/>
      <c r="H2" s="680"/>
      <c r="I2" s="680"/>
      <c r="J2" s="680"/>
      <c r="K2" s="679"/>
      <c r="L2" s="679"/>
      <c r="M2" s="679"/>
      <c r="N2" s="679"/>
      <c r="O2" s="681"/>
    </row>
    <row r="3" spans="1:16" ht="22.75" x14ac:dyDescent="0.3">
      <c r="A3" s="682" t="s">
        <v>659</v>
      </c>
      <c r="B3" s="679"/>
      <c r="C3" s="679"/>
      <c r="D3" s="679"/>
      <c r="E3" s="680"/>
      <c r="F3" s="683"/>
      <c r="G3" s="683"/>
      <c r="H3" s="680"/>
      <c r="I3" s="680"/>
      <c r="J3" s="680"/>
      <c r="K3" s="679"/>
      <c r="L3" s="679"/>
      <c r="M3" s="679"/>
      <c r="N3" s="679"/>
      <c r="O3" s="679"/>
    </row>
    <row r="4" spans="1:16" ht="21.75" customHeight="1" x14ac:dyDescent="0.3">
      <c r="A4" s="684"/>
      <c r="B4" s="679"/>
      <c r="C4" s="679"/>
      <c r="D4" s="679"/>
      <c r="E4" s="680"/>
      <c r="F4" s="683"/>
      <c r="G4" s="683"/>
      <c r="H4" s="680"/>
      <c r="I4" s="680"/>
      <c r="J4" s="680"/>
      <c r="K4" s="679"/>
      <c r="L4" s="679"/>
      <c r="M4" s="679"/>
      <c r="N4" s="679"/>
      <c r="O4" s="679"/>
    </row>
    <row r="5" spans="1:16" x14ac:dyDescent="0.3">
      <c r="A5" s="685"/>
      <c r="B5" s="679"/>
      <c r="C5" s="679"/>
      <c r="D5" s="679"/>
      <c r="E5" s="680"/>
      <c r="F5" s="683"/>
      <c r="G5" s="683"/>
      <c r="H5" s="680"/>
      <c r="I5" s="680"/>
      <c r="J5" s="680"/>
      <c r="K5" s="679"/>
      <c r="L5" s="679"/>
      <c r="M5" s="679"/>
      <c r="N5" s="679"/>
      <c r="O5" s="679"/>
    </row>
    <row r="6" spans="1:16" ht="6" customHeight="1" x14ac:dyDescent="0.3">
      <c r="A6" s="679"/>
      <c r="B6" s="686"/>
      <c r="C6" s="686"/>
      <c r="D6" s="679"/>
      <c r="E6" s="680"/>
      <c r="F6" s="683"/>
      <c r="G6" s="683"/>
      <c r="H6" s="680"/>
      <c r="I6" s="680"/>
      <c r="J6" s="680"/>
      <c r="K6" s="679"/>
      <c r="L6" s="679"/>
      <c r="M6" s="679"/>
      <c r="N6" s="679"/>
      <c r="O6" s="679"/>
    </row>
    <row r="7" spans="1:16" ht="24.75" customHeight="1" x14ac:dyDescent="0.3">
      <c r="A7" s="685" t="s">
        <v>660</v>
      </c>
      <c r="B7" s="687"/>
      <c r="C7" s="688" t="s">
        <v>743</v>
      </c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</row>
    <row r="8" spans="1:16" ht="23.25" customHeight="1" thickBot="1" x14ac:dyDescent="0.35">
      <c r="A8" s="685" t="s">
        <v>662</v>
      </c>
      <c r="B8" s="679"/>
      <c r="C8" s="679"/>
      <c r="D8" s="679"/>
      <c r="E8" s="680"/>
      <c r="F8" s="683"/>
      <c r="G8" s="683"/>
      <c r="H8" s="680"/>
      <c r="I8" s="680"/>
      <c r="J8" s="680"/>
      <c r="K8" s="679"/>
      <c r="L8" s="679"/>
      <c r="M8" s="679"/>
      <c r="N8" s="679"/>
      <c r="O8" s="679"/>
    </row>
    <row r="9" spans="1:16" ht="12.9" thickBot="1" x14ac:dyDescent="0.35">
      <c r="A9" s="690" t="s">
        <v>670</v>
      </c>
      <c r="B9" s="691" t="s">
        <v>744</v>
      </c>
      <c r="C9" s="692" t="s">
        <v>0</v>
      </c>
      <c r="D9" s="693" t="s">
        <v>663</v>
      </c>
      <c r="E9" s="693" t="s">
        <v>664</v>
      </c>
      <c r="F9" s="694" t="s">
        <v>665</v>
      </c>
      <c r="G9" s="695"/>
      <c r="H9" s="695"/>
      <c r="I9" s="696"/>
      <c r="J9" s="693" t="s">
        <v>666</v>
      </c>
      <c r="K9" s="697" t="s">
        <v>667</v>
      </c>
      <c r="L9" s="698"/>
      <c r="M9" s="693" t="s">
        <v>668</v>
      </c>
      <c r="N9" s="693" t="s">
        <v>669</v>
      </c>
      <c r="O9" s="693" t="s">
        <v>668</v>
      </c>
    </row>
    <row r="10" spans="1:16" ht="12.9" thickBot="1" x14ac:dyDescent="0.35">
      <c r="A10" s="699"/>
      <c r="B10" s="700"/>
      <c r="C10" s="701" t="s">
        <v>672</v>
      </c>
      <c r="D10" s="702">
        <v>2022</v>
      </c>
      <c r="E10" s="702">
        <v>2022</v>
      </c>
      <c r="F10" s="703" t="s">
        <v>673</v>
      </c>
      <c r="G10" s="704" t="s">
        <v>674</v>
      </c>
      <c r="H10" s="704" t="s">
        <v>675</v>
      </c>
      <c r="I10" s="703" t="s">
        <v>676</v>
      </c>
      <c r="J10" s="702" t="s">
        <v>677</v>
      </c>
      <c r="K10" s="705" t="s">
        <v>678</v>
      </c>
      <c r="L10" s="698"/>
      <c r="M10" s="706" t="s">
        <v>679</v>
      </c>
      <c r="N10" s="702" t="s">
        <v>680</v>
      </c>
      <c r="O10" s="702" t="s">
        <v>681</v>
      </c>
    </row>
    <row r="11" spans="1:16" x14ac:dyDescent="0.3">
      <c r="A11" s="513" t="s">
        <v>682</v>
      </c>
      <c r="B11" s="707"/>
      <c r="C11" s="708">
        <v>186</v>
      </c>
      <c r="D11" s="709">
        <v>195</v>
      </c>
      <c r="E11" s="710">
        <v>195</v>
      </c>
      <c r="F11" s="711">
        <v>188</v>
      </c>
      <c r="G11" s="712">
        <f>M11</f>
        <v>0</v>
      </c>
      <c r="H11" s="713">
        <f>N11</f>
        <v>0</v>
      </c>
      <c r="I11" s="714">
        <f>O11</f>
        <v>0</v>
      </c>
      <c r="J11" s="715" t="s">
        <v>683</v>
      </c>
      <c r="K11" s="716" t="s">
        <v>683</v>
      </c>
      <c r="L11" s="717"/>
      <c r="M11" s="718">
        <v>0</v>
      </c>
      <c r="N11" s="719">
        <v>0</v>
      </c>
      <c r="O11" s="719">
        <v>0</v>
      </c>
    </row>
    <row r="12" spans="1:16" ht="12.9" thickBot="1" x14ac:dyDescent="0.35">
      <c r="A12" s="720" t="s">
        <v>684</v>
      </c>
      <c r="B12" s="721"/>
      <c r="C12" s="722">
        <v>182.26</v>
      </c>
      <c r="D12" s="723">
        <v>187</v>
      </c>
      <c r="E12" s="551">
        <v>187</v>
      </c>
      <c r="F12" s="724">
        <v>184</v>
      </c>
      <c r="G12" s="725">
        <f>M12</f>
        <v>0</v>
      </c>
      <c r="H12" s="726">
        <f t="shared" ref="H12" si="0">N12</f>
        <v>0</v>
      </c>
      <c r="I12" s="727">
        <f>O12</f>
        <v>0</v>
      </c>
      <c r="J12" s="728"/>
      <c r="K12" s="729" t="s">
        <v>683</v>
      </c>
      <c r="L12" s="730"/>
      <c r="M12" s="731">
        <v>0</v>
      </c>
      <c r="N12" s="732">
        <v>0</v>
      </c>
      <c r="O12" s="732">
        <v>0</v>
      </c>
    </row>
    <row r="13" spans="1:16" x14ac:dyDescent="0.3">
      <c r="A13" s="733" t="s">
        <v>735</v>
      </c>
      <c r="B13" s="467" t="s">
        <v>686</v>
      </c>
      <c r="C13" s="734">
        <v>55341</v>
      </c>
      <c r="D13" s="607" t="s">
        <v>683</v>
      </c>
      <c r="E13" s="735" t="s">
        <v>683</v>
      </c>
      <c r="F13" s="736">
        <v>54944</v>
      </c>
      <c r="G13" s="737"/>
      <c r="H13" s="738"/>
      <c r="I13" s="739"/>
      <c r="J13" s="740" t="s">
        <v>683</v>
      </c>
      <c r="K13" s="741" t="s">
        <v>683</v>
      </c>
      <c r="L13" s="730"/>
      <c r="M13" s="742"/>
      <c r="N13" s="743"/>
      <c r="O13" s="744"/>
    </row>
    <row r="14" spans="1:16" x14ac:dyDescent="0.3">
      <c r="A14" s="745" t="s">
        <v>736</v>
      </c>
      <c r="B14" s="467" t="s">
        <v>688</v>
      </c>
      <c r="C14" s="746">
        <v>46677</v>
      </c>
      <c r="D14" s="747" t="s">
        <v>683</v>
      </c>
      <c r="E14" s="748" t="s">
        <v>683</v>
      </c>
      <c r="F14" s="749">
        <v>46628</v>
      </c>
      <c r="G14" s="750"/>
      <c r="H14" s="743"/>
      <c r="I14" s="751"/>
      <c r="J14" s="740" t="s">
        <v>683</v>
      </c>
      <c r="K14" s="741" t="s">
        <v>683</v>
      </c>
      <c r="L14" s="730"/>
      <c r="M14" s="752"/>
      <c r="N14" s="743"/>
      <c r="O14" s="743"/>
    </row>
    <row r="15" spans="1:16" x14ac:dyDescent="0.3">
      <c r="A15" s="745" t="s">
        <v>689</v>
      </c>
      <c r="B15" s="467" t="s">
        <v>690</v>
      </c>
      <c r="C15" s="746">
        <v>1249</v>
      </c>
      <c r="D15" s="747" t="s">
        <v>683</v>
      </c>
      <c r="E15" s="748" t="s">
        <v>683</v>
      </c>
      <c r="F15" s="749">
        <v>1476</v>
      </c>
      <c r="G15" s="750"/>
      <c r="H15" s="743"/>
      <c r="I15" s="751"/>
      <c r="J15" s="740" t="s">
        <v>683</v>
      </c>
      <c r="K15" s="741" t="s">
        <v>683</v>
      </c>
      <c r="L15" s="730"/>
      <c r="M15" s="752"/>
      <c r="N15" s="743"/>
      <c r="O15" s="743"/>
    </row>
    <row r="16" spans="1:16" x14ac:dyDescent="0.3">
      <c r="A16" s="745" t="s">
        <v>691</v>
      </c>
      <c r="B16" s="467" t="s">
        <v>683</v>
      </c>
      <c r="C16" s="746">
        <v>5658</v>
      </c>
      <c r="D16" s="747" t="s">
        <v>683</v>
      </c>
      <c r="E16" s="748" t="s">
        <v>683</v>
      </c>
      <c r="F16" s="749">
        <v>32522</v>
      </c>
      <c r="G16" s="750"/>
      <c r="H16" s="743"/>
      <c r="I16" s="751"/>
      <c r="J16" s="740" t="s">
        <v>683</v>
      </c>
      <c r="K16" s="741" t="s">
        <v>683</v>
      </c>
      <c r="L16" s="730"/>
      <c r="M16" s="752"/>
      <c r="N16" s="743"/>
      <c r="O16" s="743"/>
    </row>
    <row r="17" spans="1:15" ht="12.9" thickBot="1" x14ac:dyDescent="0.35">
      <c r="A17" s="513" t="s">
        <v>692</v>
      </c>
      <c r="B17" s="753" t="s">
        <v>693</v>
      </c>
      <c r="C17" s="746">
        <v>22609</v>
      </c>
      <c r="D17" s="754" t="s">
        <v>683</v>
      </c>
      <c r="E17" s="755" t="s">
        <v>683</v>
      </c>
      <c r="F17" s="756">
        <v>22799</v>
      </c>
      <c r="G17" s="750"/>
      <c r="H17" s="743"/>
      <c r="I17" s="751"/>
      <c r="J17" s="757" t="s">
        <v>683</v>
      </c>
      <c r="K17" s="758" t="s">
        <v>683</v>
      </c>
      <c r="L17" s="730"/>
      <c r="M17" s="759"/>
      <c r="N17" s="760"/>
      <c r="O17" s="760"/>
    </row>
    <row r="18" spans="1:15" ht="12.9" thickBot="1" x14ac:dyDescent="0.35">
      <c r="A18" s="761" t="s">
        <v>694</v>
      </c>
      <c r="B18" s="762"/>
      <c r="C18" s="763">
        <f>C13-C14+C15+C16+C17</f>
        <v>38180</v>
      </c>
      <c r="D18" s="437" t="s">
        <v>683</v>
      </c>
      <c r="E18" s="438" t="s">
        <v>683</v>
      </c>
      <c r="F18" s="764">
        <f>F13-F14+F15+F16+F17</f>
        <v>65113</v>
      </c>
      <c r="G18" s="765"/>
      <c r="H18" s="766"/>
      <c r="I18" s="766"/>
      <c r="J18" s="438" t="s">
        <v>683</v>
      </c>
      <c r="K18" s="445" t="s">
        <v>683</v>
      </c>
      <c r="L18" s="730"/>
      <c r="M18" s="766">
        <f>M13-M14+M15+M16+M17</f>
        <v>0</v>
      </c>
      <c r="N18" s="766">
        <f t="shared" ref="N18:O18" si="1">N13-N14+N15+N16+N17</f>
        <v>0</v>
      </c>
      <c r="O18" s="766">
        <f t="shared" si="1"/>
        <v>0</v>
      </c>
    </row>
    <row r="19" spans="1:15" x14ac:dyDescent="0.3">
      <c r="A19" s="513" t="s">
        <v>695</v>
      </c>
      <c r="B19" s="753">
        <v>401</v>
      </c>
      <c r="C19" s="746">
        <v>8663</v>
      </c>
      <c r="D19" s="607" t="s">
        <v>683</v>
      </c>
      <c r="E19" s="735" t="s">
        <v>683</v>
      </c>
      <c r="F19" s="756">
        <v>8315</v>
      </c>
      <c r="G19" s="750"/>
      <c r="H19" s="743"/>
      <c r="I19" s="751"/>
      <c r="J19" s="757" t="s">
        <v>683</v>
      </c>
      <c r="K19" s="758" t="s">
        <v>683</v>
      </c>
      <c r="L19" s="730"/>
      <c r="M19" s="759"/>
      <c r="N19" s="738"/>
      <c r="O19" s="738"/>
    </row>
    <row r="20" spans="1:15" x14ac:dyDescent="0.3">
      <c r="A20" s="745" t="s">
        <v>696</v>
      </c>
      <c r="B20" s="467" t="s">
        <v>697</v>
      </c>
      <c r="C20" s="746">
        <v>14444</v>
      </c>
      <c r="D20" s="747" t="s">
        <v>683</v>
      </c>
      <c r="E20" s="748" t="s">
        <v>683</v>
      </c>
      <c r="F20" s="736">
        <v>14688</v>
      </c>
      <c r="G20" s="750"/>
      <c r="H20" s="743"/>
      <c r="I20" s="751"/>
      <c r="J20" s="740" t="s">
        <v>683</v>
      </c>
      <c r="K20" s="741" t="s">
        <v>683</v>
      </c>
      <c r="L20" s="730"/>
      <c r="M20" s="752"/>
      <c r="N20" s="743"/>
      <c r="O20" s="743"/>
    </row>
    <row r="21" spans="1:15" x14ac:dyDescent="0.3">
      <c r="A21" s="745" t="s">
        <v>698</v>
      </c>
      <c r="B21" s="467" t="s">
        <v>683</v>
      </c>
      <c r="C21" s="746">
        <v>0</v>
      </c>
      <c r="D21" s="747" t="s">
        <v>683</v>
      </c>
      <c r="E21" s="748" t="s">
        <v>683</v>
      </c>
      <c r="F21" s="749">
        <v>0</v>
      </c>
      <c r="G21" s="750"/>
      <c r="H21" s="743"/>
      <c r="I21" s="751"/>
      <c r="J21" s="740" t="s">
        <v>683</v>
      </c>
      <c r="K21" s="741" t="s">
        <v>683</v>
      </c>
      <c r="L21" s="730"/>
      <c r="M21" s="752"/>
      <c r="N21" s="743"/>
      <c r="O21" s="743"/>
    </row>
    <row r="22" spans="1:15" x14ac:dyDescent="0.3">
      <c r="A22" s="745" t="s">
        <v>699</v>
      </c>
      <c r="B22" s="467" t="s">
        <v>683</v>
      </c>
      <c r="C22" s="746">
        <v>14757</v>
      </c>
      <c r="D22" s="747" t="s">
        <v>683</v>
      </c>
      <c r="E22" s="748" t="s">
        <v>683</v>
      </c>
      <c r="F22" s="749">
        <v>39062</v>
      </c>
      <c r="G22" s="750"/>
      <c r="H22" s="743"/>
      <c r="I22" s="751"/>
      <c r="J22" s="740" t="s">
        <v>683</v>
      </c>
      <c r="K22" s="741" t="s">
        <v>683</v>
      </c>
      <c r="L22" s="730"/>
      <c r="M22" s="752"/>
      <c r="N22" s="743"/>
      <c r="O22" s="743"/>
    </row>
    <row r="23" spans="1:15" ht="12.9" thickBot="1" x14ac:dyDescent="0.35">
      <c r="A23" s="767" t="s">
        <v>700</v>
      </c>
      <c r="B23" s="490" t="s">
        <v>683</v>
      </c>
      <c r="C23" s="768">
        <v>0</v>
      </c>
      <c r="D23" s="754" t="s">
        <v>683</v>
      </c>
      <c r="E23" s="755" t="s">
        <v>683</v>
      </c>
      <c r="F23" s="756">
        <v>0</v>
      </c>
      <c r="G23" s="769"/>
      <c r="H23" s="770"/>
      <c r="I23" s="771"/>
      <c r="J23" s="772" t="s">
        <v>683</v>
      </c>
      <c r="K23" s="773" t="s">
        <v>683</v>
      </c>
      <c r="L23" s="730"/>
      <c r="M23" s="774"/>
      <c r="N23" s="760"/>
      <c r="O23" s="770"/>
    </row>
    <row r="24" spans="1:15" x14ac:dyDescent="0.3">
      <c r="A24" s="775" t="s">
        <v>701</v>
      </c>
      <c r="B24" s="776" t="s">
        <v>683</v>
      </c>
      <c r="C24" s="466">
        <v>79459</v>
      </c>
      <c r="D24" s="777">
        <v>62340</v>
      </c>
      <c r="E24" s="778">
        <v>62340</v>
      </c>
      <c r="F24" s="779">
        <v>13313</v>
      </c>
      <c r="G24" s="780"/>
      <c r="H24" s="780"/>
      <c r="I24" s="780"/>
      <c r="J24" s="781">
        <f t="shared" ref="J24:J47" si="2">SUM(F24:I24)</f>
        <v>13313</v>
      </c>
      <c r="K24" s="782">
        <f>(J24/E24)*100</f>
        <v>21.355470003208215</v>
      </c>
      <c r="L24" s="730"/>
      <c r="M24" s="783"/>
      <c r="N24" s="744"/>
      <c r="O24" s="783"/>
    </row>
    <row r="25" spans="1:15" x14ac:dyDescent="0.3">
      <c r="A25" s="745" t="s">
        <v>702</v>
      </c>
      <c r="B25" s="467" t="s">
        <v>683</v>
      </c>
      <c r="C25" s="473">
        <v>9982</v>
      </c>
      <c r="D25" s="784">
        <v>0</v>
      </c>
      <c r="E25" s="785">
        <v>0</v>
      </c>
      <c r="F25" s="786">
        <v>0</v>
      </c>
      <c r="G25" s="787"/>
      <c r="H25" s="787"/>
      <c r="I25" s="788"/>
      <c r="J25" s="741">
        <f t="shared" si="2"/>
        <v>0</v>
      </c>
      <c r="K25" s="789">
        <v>0</v>
      </c>
      <c r="L25" s="730"/>
      <c r="M25" s="748"/>
      <c r="N25" s="743"/>
      <c r="O25" s="748"/>
    </row>
    <row r="26" spans="1:15" ht="12.9" thickBot="1" x14ac:dyDescent="0.35">
      <c r="A26" s="720" t="s">
        <v>703</v>
      </c>
      <c r="B26" s="474">
        <v>672</v>
      </c>
      <c r="C26" s="482">
        <v>69477</v>
      </c>
      <c r="D26" s="790">
        <v>62340</v>
      </c>
      <c r="E26" s="791">
        <v>62340</v>
      </c>
      <c r="F26" s="792">
        <v>13313</v>
      </c>
      <c r="G26" s="793"/>
      <c r="H26" s="793"/>
      <c r="I26" s="794"/>
      <c r="J26" s="729">
        <f t="shared" si="2"/>
        <v>13313</v>
      </c>
      <c r="K26" s="795">
        <f t="shared" ref="K26:K47" si="3">(J26/E26)*100</f>
        <v>21.355470003208215</v>
      </c>
      <c r="L26" s="730"/>
      <c r="M26" s="796"/>
      <c r="N26" s="770"/>
      <c r="O26" s="796"/>
    </row>
    <row r="27" spans="1:15" x14ac:dyDescent="0.3">
      <c r="A27" s="733" t="s">
        <v>704</v>
      </c>
      <c r="B27" s="457">
        <v>501</v>
      </c>
      <c r="C27" s="416">
        <v>19586</v>
      </c>
      <c r="D27" s="797">
        <v>16152</v>
      </c>
      <c r="E27" s="797">
        <v>16152</v>
      </c>
      <c r="F27" s="797">
        <v>4394</v>
      </c>
      <c r="G27" s="738"/>
      <c r="H27" s="738"/>
      <c r="I27" s="798"/>
      <c r="J27" s="799">
        <f t="shared" si="2"/>
        <v>4394</v>
      </c>
      <c r="K27" s="782">
        <f t="shared" si="3"/>
        <v>27.204061416542842</v>
      </c>
      <c r="L27" s="730"/>
      <c r="M27" s="735"/>
      <c r="N27" s="738"/>
      <c r="O27" s="735"/>
    </row>
    <row r="28" spans="1:15" x14ac:dyDescent="0.3">
      <c r="A28" s="745" t="s">
        <v>705</v>
      </c>
      <c r="B28" s="467">
        <v>502</v>
      </c>
      <c r="C28" s="424">
        <v>3930</v>
      </c>
      <c r="D28" s="800">
        <v>5462</v>
      </c>
      <c r="E28" s="800">
        <v>5462</v>
      </c>
      <c r="F28" s="800">
        <v>1452</v>
      </c>
      <c r="G28" s="738"/>
      <c r="H28" s="738"/>
      <c r="I28" s="801"/>
      <c r="J28" s="423">
        <f t="shared" si="2"/>
        <v>1452</v>
      </c>
      <c r="K28" s="789">
        <f t="shared" si="3"/>
        <v>26.583668985719516</v>
      </c>
      <c r="L28" s="730"/>
      <c r="M28" s="748"/>
      <c r="N28" s="743"/>
      <c r="O28" s="748"/>
    </row>
    <row r="29" spans="1:15" x14ac:dyDescent="0.3">
      <c r="A29" s="745" t="s">
        <v>706</v>
      </c>
      <c r="B29" s="467">
        <v>504</v>
      </c>
      <c r="C29" s="424">
        <v>0</v>
      </c>
      <c r="D29" s="800">
        <v>0</v>
      </c>
      <c r="E29" s="800">
        <v>0</v>
      </c>
      <c r="F29" s="800">
        <v>0</v>
      </c>
      <c r="G29" s="738"/>
      <c r="H29" s="738"/>
      <c r="I29" s="801"/>
      <c r="J29" s="423">
        <f t="shared" si="2"/>
        <v>0</v>
      </c>
      <c r="K29" s="789">
        <v>0</v>
      </c>
      <c r="L29" s="730"/>
      <c r="M29" s="748"/>
      <c r="N29" s="743"/>
      <c r="O29" s="748"/>
    </row>
    <row r="30" spans="1:15" x14ac:dyDescent="0.3">
      <c r="A30" s="745" t="s">
        <v>707</v>
      </c>
      <c r="B30" s="467">
        <v>511</v>
      </c>
      <c r="C30" s="424">
        <v>2584</v>
      </c>
      <c r="D30" s="800">
        <v>2153</v>
      </c>
      <c r="E30" s="800">
        <v>2153</v>
      </c>
      <c r="F30" s="800">
        <v>192</v>
      </c>
      <c r="G30" s="738"/>
      <c r="H30" s="738"/>
      <c r="I30" s="801"/>
      <c r="J30" s="423">
        <f t="shared" si="2"/>
        <v>192</v>
      </c>
      <c r="K30" s="789">
        <f t="shared" si="3"/>
        <v>8.917789131444497</v>
      </c>
      <c r="L30" s="730"/>
      <c r="M30" s="748"/>
      <c r="N30" s="743"/>
      <c r="O30" s="748"/>
    </row>
    <row r="31" spans="1:15" x14ac:dyDescent="0.3">
      <c r="A31" s="745" t="s">
        <v>708</v>
      </c>
      <c r="B31" s="467">
        <v>518</v>
      </c>
      <c r="C31" s="424">
        <v>4056</v>
      </c>
      <c r="D31" s="800">
        <v>3837</v>
      </c>
      <c r="E31" s="800">
        <v>3837</v>
      </c>
      <c r="F31" s="800">
        <v>890</v>
      </c>
      <c r="G31" s="738"/>
      <c r="H31" s="738"/>
      <c r="I31" s="801"/>
      <c r="J31" s="423">
        <f t="shared" si="2"/>
        <v>890</v>
      </c>
      <c r="K31" s="789">
        <f t="shared" si="3"/>
        <v>23.195204586916862</v>
      </c>
      <c r="L31" s="730"/>
      <c r="M31" s="748"/>
      <c r="N31" s="743"/>
      <c r="O31" s="748"/>
    </row>
    <row r="32" spans="1:15" x14ac:dyDescent="0.3">
      <c r="A32" s="745" t="s">
        <v>709</v>
      </c>
      <c r="B32" s="467">
        <v>521</v>
      </c>
      <c r="C32" s="424">
        <v>76220</v>
      </c>
      <c r="D32" s="800">
        <v>73924</v>
      </c>
      <c r="E32" s="800">
        <v>73924</v>
      </c>
      <c r="F32" s="800">
        <v>16744</v>
      </c>
      <c r="G32" s="738"/>
      <c r="H32" s="738"/>
      <c r="I32" s="801"/>
      <c r="J32" s="423">
        <f t="shared" si="2"/>
        <v>16744</v>
      </c>
      <c r="K32" s="789">
        <f t="shared" si="3"/>
        <v>22.650289486499648</v>
      </c>
      <c r="L32" s="730"/>
      <c r="M32" s="748"/>
      <c r="N32" s="743"/>
      <c r="O32" s="748"/>
    </row>
    <row r="33" spans="1:15" x14ac:dyDescent="0.3">
      <c r="A33" s="745" t="s">
        <v>710</v>
      </c>
      <c r="B33" s="467" t="s">
        <v>711</v>
      </c>
      <c r="C33" s="424">
        <v>27554</v>
      </c>
      <c r="D33" s="800">
        <v>24996</v>
      </c>
      <c r="E33" s="800">
        <v>24996</v>
      </c>
      <c r="F33" s="800">
        <v>5766</v>
      </c>
      <c r="G33" s="738"/>
      <c r="H33" s="738"/>
      <c r="I33" s="801"/>
      <c r="J33" s="423">
        <f t="shared" si="2"/>
        <v>5766</v>
      </c>
      <c r="K33" s="789">
        <f t="shared" si="3"/>
        <v>23.067690830532886</v>
      </c>
      <c r="L33" s="730"/>
      <c r="M33" s="748"/>
      <c r="N33" s="743"/>
      <c r="O33" s="748"/>
    </row>
    <row r="34" spans="1:15" x14ac:dyDescent="0.3">
      <c r="A34" s="745" t="s">
        <v>712</v>
      </c>
      <c r="B34" s="467">
        <v>557</v>
      </c>
      <c r="C34" s="424">
        <v>0</v>
      </c>
      <c r="D34" s="800">
        <v>0</v>
      </c>
      <c r="E34" s="800">
        <v>0</v>
      </c>
      <c r="F34" s="800">
        <v>0</v>
      </c>
      <c r="G34" s="738"/>
      <c r="H34" s="738"/>
      <c r="I34" s="801"/>
      <c r="J34" s="423">
        <f t="shared" si="2"/>
        <v>0</v>
      </c>
      <c r="K34" s="789">
        <v>0</v>
      </c>
      <c r="L34" s="730"/>
      <c r="M34" s="748"/>
      <c r="N34" s="743"/>
      <c r="O34" s="748"/>
    </row>
    <row r="35" spans="1:15" x14ac:dyDescent="0.3">
      <c r="A35" s="745" t="s">
        <v>713</v>
      </c>
      <c r="B35" s="467">
        <v>551</v>
      </c>
      <c r="C35" s="424">
        <v>1497</v>
      </c>
      <c r="D35" s="800">
        <v>1471</v>
      </c>
      <c r="E35" s="800">
        <v>1471</v>
      </c>
      <c r="F35" s="800">
        <v>347</v>
      </c>
      <c r="G35" s="738"/>
      <c r="H35" s="738"/>
      <c r="I35" s="801"/>
      <c r="J35" s="423">
        <f t="shared" si="2"/>
        <v>347</v>
      </c>
      <c r="K35" s="795">
        <f t="shared" si="3"/>
        <v>23.589394969408566</v>
      </c>
      <c r="L35" s="730"/>
      <c r="M35" s="748"/>
      <c r="N35" s="743"/>
      <c r="O35" s="748"/>
    </row>
    <row r="36" spans="1:15" ht="12.9" thickBot="1" x14ac:dyDescent="0.35">
      <c r="A36" s="513" t="s">
        <v>714</v>
      </c>
      <c r="B36" s="490" t="s">
        <v>715</v>
      </c>
      <c r="C36" s="452">
        <v>2183</v>
      </c>
      <c r="D36" s="802">
        <v>2784</v>
      </c>
      <c r="E36" s="802">
        <v>2784</v>
      </c>
      <c r="F36" s="802">
        <v>216</v>
      </c>
      <c r="G36" s="738"/>
      <c r="H36" s="738"/>
      <c r="I36" s="801"/>
      <c r="J36" s="428">
        <f t="shared" si="2"/>
        <v>216</v>
      </c>
      <c r="K36" s="803">
        <f t="shared" si="3"/>
        <v>7.7586206896551726</v>
      </c>
      <c r="L36" s="730"/>
      <c r="M36" s="755"/>
      <c r="N36" s="760"/>
      <c r="O36" s="755"/>
    </row>
    <row r="37" spans="1:15" ht="12.9" thickBot="1" x14ac:dyDescent="0.35">
      <c r="A37" s="761" t="s">
        <v>716</v>
      </c>
      <c r="B37" s="762"/>
      <c r="C37" s="804">
        <f>SUM(C27:C36)</f>
        <v>137610</v>
      </c>
      <c r="D37" s="500">
        <f t="shared" ref="D37:E37" si="4">SUM(D27:D36)</f>
        <v>130779</v>
      </c>
      <c r="E37" s="805">
        <f t="shared" si="4"/>
        <v>130779</v>
      </c>
      <c r="F37" s="445">
        <f>SUM(F27:F36)</f>
        <v>30001</v>
      </c>
      <c r="G37" s="445"/>
      <c r="H37" s="445"/>
      <c r="I37" s="445"/>
      <c r="J37" s="437">
        <f t="shared" si="2"/>
        <v>30001</v>
      </c>
      <c r="K37" s="806">
        <f t="shared" si="3"/>
        <v>22.940227406540806</v>
      </c>
      <c r="L37" s="730"/>
      <c r="M37" s="438">
        <f t="shared" ref="M37:O37" si="5">SUM(M27:M36)</f>
        <v>0</v>
      </c>
      <c r="N37" s="438">
        <f t="shared" si="5"/>
        <v>0</v>
      </c>
      <c r="O37" s="438">
        <f t="shared" si="5"/>
        <v>0</v>
      </c>
    </row>
    <row r="38" spans="1:15" x14ac:dyDescent="0.3">
      <c r="A38" s="733" t="s">
        <v>717</v>
      </c>
      <c r="B38" s="457">
        <v>601</v>
      </c>
      <c r="C38" s="416">
        <v>4663</v>
      </c>
      <c r="D38" s="797">
        <v>3400</v>
      </c>
      <c r="E38" s="797">
        <v>3400</v>
      </c>
      <c r="F38" s="797">
        <v>1393</v>
      </c>
      <c r="G38" s="738"/>
      <c r="H38" s="738"/>
      <c r="I38" s="801"/>
      <c r="J38" s="391">
        <f t="shared" si="2"/>
        <v>1393</v>
      </c>
      <c r="K38" s="782">
        <f t="shared" si="3"/>
        <v>40.970588235294123</v>
      </c>
      <c r="L38" s="730"/>
      <c r="M38" s="735"/>
      <c r="N38" s="807"/>
      <c r="O38" s="735"/>
    </row>
    <row r="39" spans="1:15" x14ac:dyDescent="0.3">
      <c r="A39" s="745" t="s">
        <v>718</v>
      </c>
      <c r="B39" s="467">
        <v>602</v>
      </c>
      <c r="C39" s="424">
        <v>62226</v>
      </c>
      <c r="D39" s="800">
        <v>64369</v>
      </c>
      <c r="E39" s="800">
        <v>64369</v>
      </c>
      <c r="F39" s="800">
        <v>17814</v>
      </c>
      <c r="G39" s="738"/>
      <c r="H39" s="738"/>
      <c r="I39" s="801"/>
      <c r="J39" s="423">
        <f t="shared" si="2"/>
        <v>17814</v>
      </c>
      <c r="K39" s="789">
        <f t="shared" si="3"/>
        <v>27.674812409700323</v>
      </c>
      <c r="L39" s="730"/>
      <c r="M39" s="748"/>
      <c r="N39" s="808"/>
      <c r="O39" s="748"/>
    </row>
    <row r="40" spans="1:15" x14ac:dyDescent="0.3">
      <c r="A40" s="745" t="s">
        <v>719</v>
      </c>
      <c r="B40" s="467">
        <v>604</v>
      </c>
      <c r="C40" s="424">
        <v>0</v>
      </c>
      <c r="D40" s="800">
        <v>0</v>
      </c>
      <c r="E40" s="800">
        <v>0</v>
      </c>
      <c r="F40" s="800">
        <v>0</v>
      </c>
      <c r="G40" s="738"/>
      <c r="H40" s="738"/>
      <c r="I40" s="801"/>
      <c r="J40" s="423">
        <f t="shared" si="2"/>
        <v>0</v>
      </c>
      <c r="K40" s="795">
        <v>0</v>
      </c>
      <c r="L40" s="730"/>
      <c r="M40" s="748"/>
      <c r="N40" s="808"/>
      <c r="O40" s="748"/>
    </row>
    <row r="41" spans="1:15" x14ac:dyDescent="0.3">
      <c r="A41" s="745" t="s">
        <v>720</v>
      </c>
      <c r="B41" s="467" t="s">
        <v>721</v>
      </c>
      <c r="C41" s="424">
        <v>69477</v>
      </c>
      <c r="D41" s="800">
        <v>62340</v>
      </c>
      <c r="E41" s="800">
        <v>62340</v>
      </c>
      <c r="F41" s="800">
        <v>13313</v>
      </c>
      <c r="G41" s="738"/>
      <c r="H41" s="738"/>
      <c r="I41" s="801"/>
      <c r="J41" s="423">
        <f t="shared" si="2"/>
        <v>13313</v>
      </c>
      <c r="K41" s="789">
        <f t="shared" si="3"/>
        <v>21.355470003208215</v>
      </c>
      <c r="L41" s="730"/>
      <c r="M41" s="748"/>
      <c r="N41" s="808"/>
      <c r="O41" s="748"/>
    </row>
    <row r="42" spans="1:15" ht="12.9" thickBot="1" x14ac:dyDescent="0.35">
      <c r="A42" s="513" t="s">
        <v>722</v>
      </c>
      <c r="B42" s="490" t="s">
        <v>723</v>
      </c>
      <c r="C42" s="452">
        <v>1558</v>
      </c>
      <c r="D42" s="809">
        <v>720</v>
      </c>
      <c r="E42" s="809">
        <v>720</v>
      </c>
      <c r="F42" s="809">
        <v>214</v>
      </c>
      <c r="G42" s="738"/>
      <c r="H42" s="738"/>
      <c r="I42" s="801"/>
      <c r="J42" s="428">
        <f t="shared" si="2"/>
        <v>214</v>
      </c>
      <c r="K42" s="803">
        <f t="shared" si="3"/>
        <v>29.722222222222221</v>
      </c>
      <c r="L42" s="730"/>
      <c r="M42" s="755"/>
      <c r="N42" s="810"/>
      <c r="O42" s="755"/>
    </row>
    <row r="43" spans="1:15" ht="12.9" thickBot="1" x14ac:dyDescent="0.35">
      <c r="A43" s="761" t="s">
        <v>724</v>
      </c>
      <c r="B43" s="762" t="s">
        <v>683</v>
      </c>
      <c r="C43" s="804">
        <f>SUM(C38:C42)</f>
        <v>137924</v>
      </c>
      <c r="D43" s="500">
        <f t="shared" ref="D43:E43" si="6">SUM(D38:D42)</f>
        <v>130829</v>
      </c>
      <c r="E43" s="805">
        <f t="shared" si="6"/>
        <v>130829</v>
      </c>
      <c r="F43" s="445">
        <f>SUM(F38:F42)</f>
        <v>32734</v>
      </c>
      <c r="G43" s="445">
        <f t="shared" ref="G43:I43" si="7">SUM(G38:G42)</f>
        <v>0</v>
      </c>
      <c r="H43" s="445">
        <f t="shared" si="7"/>
        <v>0</v>
      </c>
      <c r="I43" s="445">
        <f t="shared" si="7"/>
        <v>0</v>
      </c>
      <c r="J43" s="437">
        <f t="shared" si="2"/>
        <v>32734</v>
      </c>
      <c r="K43" s="806">
        <f t="shared" si="3"/>
        <v>25.020446537082758</v>
      </c>
      <c r="L43" s="730"/>
      <c r="M43" s="438">
        <f>SUM(M38:M42)</f>
        <v>0</v>
      </c>
      <c r="N43" s="445">
        <f>SUM(N38:N42)</f>
        <v>0</v>
      </c>
      <c r="O43" s="438">
        <f>SUM(O38:O42)</f>
        <v>0</v>
      </c>
    </row>
    <row r="44" spans="1:15" ht="5.25" customHeight="1" thickBot="1" x14ac:dyDescent="0.35">
      <c r="A44" s="513"/>
      <c r="B44" s="514"/>
      <c r="C44" s="522"/>
      <c r="D44" s="811"/>
      <c r="E44" s="793"/>
      <c r="F44" s="812"/>
      <c r="G44" s="813"/>
      <c r="H44" s="814">
        <f>N44-G44</f>
        <v>0</v>
      </c>
      <c r="I44" s="813"/>
      <c r="J44" s="815"/>
      <c r="K44" s="816"/>
      <c r="L44" s="730"/>
      <c r="M44" s="817"/>
      <c r="N44" s="445"/>
      <c r="O44" s="445"/>
    </row>
    <row r="45" spans="1:15" ht="12.9" thickBot="1" x14ac:dyDescent="0.35">
      <c r="A45" s="818" t="s">
        <v>725</v>
      </c>
      <c r="B45" s="762" t="s">
        <v>683</v>
      </c>
      <c r="C45" s="804">
        <f>C43-C41</f>
        <v>68447</v>
      </c>
      <c r="D45" s="437">
        <f t="shared" ref="D45:I45" si="8">D43-D41</f>
        <v>68489</v>
      </c>
      <c r="E45" s="438">
        <f t="shared" si="8"/>
        <v>68489</v>
      </c>
      <c r="F45" s="445">
        <f t="shared" si="8"/>
        <v>19421</v>
      </c>
      <c r="G45" s="819">
        <f t="shared" si="8"/>
        <v>0</v>
      </c>
      <c r="H45" s="438">
        <f t="shared" si="8"/>
        <v>0</v>
      </c>
      <c r="I45" s="819">
        <f t="shared" si="8"/>
        <v>0</v>
      </c>
      <c r="J45" s="438">
        <f t="shared" si="2"/>
        <v>19421</v>
      </c>
      <c r="K45" s="820">
        <f t="shared" si="3"/>
        <v>28.356378396530829</v>
      </c>
      <c r="L45" s="730"/>
      <c r="M45" s="438">
        <f>M43-M41</f>
        <v>0</v>
      </c>
      <c r="N45" s="445">
        <f>N43-N41</f>
        <v>0</v>
      </c>
      <c r="O45" s="438">
        <f>O43-O41</f>
        <v>0</v>
      </c>
    </row>
    <row r="46" spans="1:15" ht="12.9" thickBot="1" x14ac:dyDescent="0.35">
      <c r="A46" s="761" t="s">
        <v>726</v>
      </c>
      <c r="B46" s="762" t="s">
        <v>683</v>
      </c>
      <c r="C46" s="804">
        <f>C43-C37</f>
        <v>314</v>
      </c>
      <c r="D46" s="437">
        <f t="shared" ref="D46:I46" si="9">D43-D37</f>
        <v>50</v>
      </c>
      <c r="E46" s="438">
        <f t="shared" si="9"/>
        <v>50</v>
      </c>
      <c r="F46" s="445">
        <f>F43-F37</f>
        <v>2733</v>
      </c>
      <c r="G46" s="819">
        <f t="shared" si="9"/>
        <v>0</v>
      </c>
      <c r="H46" s="438">
        <f t="shared" si="9"/>
        <v>0</v>
      </c>
      <c r="I46" s="445">
        <f t="shared" si="9"/>
        <v>0</v>
      </c>
      <c r="J46" s="438">
        <f t="shared" si="2"/>
        <v>2733</v>
      </c>
      <c r="K46" s="820">
        <f t="shared" si="3"/>
        <v>5466</v>
      </c>
      <c r="L46" s="730"/>
      <c r="M46" s="438">
        <f>M43-M37</f>
        <v>0</v>
      </c>
      <c r="N46" s="445">
        <f>N43-N37</f>
        <v>0</v>
      </c>
      <c r="O46" s="438">
        <f>O43-O37</f>
        <v>0</v>
      </c>
    </row>
    <row r="47" spans="1:15" ht="12.9" thickBot="1" x14ac:dyDescent="0.35">
      <c r="A47" s="821" t="s">
        <v>727</v>
      </c>
      <c r="B47" s="822" t="s">
        <v>683</v>
      </c>
      <c r="C47" s="804">
        <f>C46-C41</f>
        <v>-69163</v>
      </c>
      <c r="D47" s="437">
        <f t="shared" ref="D47:I47" si="10">D46-D41</f>
        <v>-62290</v>
      </c>
      <c r="E47" s="438">
        <f t="shared" si="10"/>
        <v>-62290</v>
      </c>
      <c r="F47" s="445">
        <f t="shared" si="10"/>
        <v>-10580</v>
      </c>
      <c r="G47" s="819">
        <f t="shared" si="10"/>
        <v>0</v>
      </c>
      <c r="H47" s="438">
        <f t="shared" si="10"/>
        <v>0</v>
      </c>
      <c r="I47" s="445">
        <f t="shared" si="10"/>
        <v>0</v>
      </c>
      <c r="J47" s="438">
        <f t="shared" si="2"/>
        <v>-10580</v>
      </c>
      <c r="K47" s="820">
        <f t="shared" si="3"/>
        <v>16.985069834644406</v>
      </c>
      <c r="L47" s="730"/>
      <c r="M47" s="438">
        <f>M46-M41</f>
        <v>0</v>
      </c>
      <c r="N47" s="445">
        <f>N46-N41</f>
        <v>0</v>
      </c>
      <c r="O47" s="438">
        <f>O46-O41</f>
        <v>0</v>
      </c>
    </row>
    <row r="50" spans="1:10" x14ac:dyDescent="0.3">
      <c r="A50" s="823" t="s">
        <v>728</v>
      </c>
    </row>
    <row r="51" spans="1:10" x14ac:dyDescent="0.3">
      <c r="A51" s="826" t="s">
        <v>729</v>
      </c>
    </row>
    <row r="52" spans="1:10" x14ac:dyDescent="0.3">
      <c r="A52" s="827" t="s">
        <v>730</v>
      </c>
    </row>
    <row r="53" spans="1:10" s="829" customFormat="1" x14ac:dyDescent="0.3">
      <c r="A53" s="827" t="s">
        <v>731</v>
      </c>
      <c r="B53" s="828"/>
      <c r="E53" s="356"/>
      <c r="F53" s="356"/>
      <c r="G53" s="356"/>
      <c r="H53" s="356"/>
      <c r="I53" s="356"/>
      <c r="J53" s="356"/>
    </row>
    <row r="56" spans="1:10" x14ac:dyDescent="0.3">
      <c r="A56" s="830" t="s">
        <v>745</v>
      </c>
    </row>
    <row r="58" spans="1:10" x14ac:dyDescent="0.3">
      <c r="A58" s="830" t="s">
        <v>746</v>
      </c>
    </row>
    <row r="60" spans="1:10" x14ac:dyDescent="0.3">
      <c r="A60" s="830" t="s">
        <v>747</v>
      </c>
    </row>
    <row r="61" spans="1:10" x14ac:dyDescent="0.3">
      <c r="A61" s="830" t="s">
        <v>658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3_2022</vt:lpstr>
      <vt:lpstr>Město_výdaje </vt:lpstr>
      <vt:lpstr>Město_příjmy</vt:lpstr>
      <vt:lpstr>§ 6409 5901_Rezerva 2022_OEK</vt:lpstr>
      <vt:lpstr>Položka 8115 - Financování</vt:lpstr>
      <vt:lpstr>Městské muzeum</vt:lpstr>
      <vt:lpstr>Mětská knihovna</vt:lpstr>
      <vt:lpstr>PO Tereza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2022-04-13T06:38:39Z</cp:lastPrinted>
  <dcterms:created xsi:type="dcterms:W3CDTF">2017-03-15T06:48:16Z</dcterms:created>
  <dcterms:modified xsi:type="dcterms:W3CDTF">2022-04-21T06:18:38Z</dcterms:modified>
</cp:coreProperties>
</file>